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Annual EOY Reporting\2023\UAA Reporting\"/>
    </mc:Choice>
  </mc:AlternateContent>
  <xr:revisionPtr revIDLastSave="0" documentId="8_{5863411C-6170-433B-82FD-60B75F606226}" xr6:coauthVersionLast="47" xr6:coauthVersionMax="47" xr10:uidLastSave="{00000000-0000-0000-0000-000000000000}"/>
  <bookViews>
    <workbookView xWindow="-110" yWindow="-110" windowWidth="19420" windowHeight="10420" tabRatio="734" activeTab="2" xr2:uid="{00000000-000D-0000-FFFF-FFFF00000000}"/>
  </bookViews>
  <sheets>
    <sheet name="Cover" sheetId="7" r:id="rId1"/>
    <sheet name="Table 2.1" sheetId="10" r:id="rId2"/>
    <sheet name="Table 2.2" sheetId="3" r:id="rId3"/>
    <sheet name="Table 2.3" sheetId="1" r:id="rId4"/>
    <sheet name="checksum" sheetId="6" r:id="rId5"/>
  </sheets>
  <definedNames>
    <definedName name="_xlnm.Print_Area" localSheetId="1">'Table 2.1'!$A$1:$R$57</definedName>
    <definedName name="_xlnm.Print_Area" localSheetId="2">'Table 2.2'!$A$1:$F$41</definedName>
    <definedName name="_xlnm.Print_Area" localSheetId="3">'Table 2.3'!$A$1:$F$55</definedName>
    <definedName name="shapema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0" l="1"/>
  <c r="Q16" i="10"/>
  <c r="Q14" i="10"/>
  <c r="F21" i="1" l="1"/>
  <c r="F44" i="1"/>
  <c r="C43" i="1"/>
  <c r="E18" i="3"/>
  <c r="C29" i="3"/>
  <c r="C36" i="3"/>
  <c r="F39" i="3" l="1"/>
  <c r="E36" i="1"/>
  <c r="C38" i="3"/>
  <c r="C16" i="3"/>
  <c r="E29" i="1"/>
  <c r="D24" i="3"/>
  <c r="C21" i="3"/>
  <c r="F24" i="3"/>
  <c r="F36" i="1"/>
  <c r="F37" i="1" s="1"/>
  <c r="E44" i="1"/>
  <c r="E45" i="1" s="1"/>
  <c r="E21" i="1"/>
  <c r="E22" i="1" s="1"/>
  <c r="C28" i="3"/>
  <c r="C17" i="3"/>
  <c r="C40" i="1"/>
  <c r="E53" i="1"/>
  <c r="D44" i="1"/>
  <c r="D45" i="1" s="1"/>
  <c r="C42" i="1"/>
  <c r="C44" i="1" s="1"/>
  <c r="D31" i="3"/>
  <c r="C27" i="3"/>
  <c r="F50" i="1"/>
  <c r="E37" i="1"/>
  <c r="C34" i="1"/>
  <c r="C36" i="1" s="1"/>
  <c r="C37" i="1" s="1"/>
  <c r="D36" i="1"/>
  <c r="D37" i="1" s="1"/>
  <c r="C37" i="3"/>
  <c r="D18" i="3"/>
  <c r="C15" i="3"/>
  <c r="C18" i="3" s="1"/>
  <c r="E39" i="3"/>
  <c r="C28" i="1"/>
  <c r="C41" i="1"/>
  <c r="C23" i="3"/>
  <c r="F31" i="3"/>
  <c r="C17" i="1"/>
  <c r="F45" i="1"/>
  <c r="F22" i="1"/>
  <c r="C33" i="1"/>
  <c r="C35" i="1"/>
  <c r="C35" i="3"/>
  <c r="F18" i="3"/>
  <c r="C34" i="3"/>
  <c r="D39" i="3"/>
  <c r="C30" i="3"/>
  <c r="E31" i="3"/>
  <c r="F53" i="1"/>
  <c r="C18" i="1"/>
  <c r="C20" i="1"/>
  <c r="C11" i="3"/>
  <c r="E12" i="3"/>
  <c r="C10" i="3"/>
  <c r="E50" i="1"/>
  <c r="C22" i="3" l="1"/>
  <c r="C31" i="3"/>
  <c r="C45" i="1"/>
  <c r="F51" i="1"/>
  <c r="C26" i="1"/>
  <c r="D50" i="1"/>
  <c r="C9" i="1"/>
  <c r="E51" i="1"/>
  <c r="F29" i="1"/>
  <c r="F30" i="1" s="1"/>
  <c r="C12" i="1"/>
  <c r="C53" i="1" s="1"/>
  <c r="D53" i="1"/>
  <c r="F12" i="3"/>
  <c r="F41" i="3" s="1"/>
  <c r="D13" i="1"/>
  <c r="C11" i="1"/>
  <c r="D12" i="3"/>
  <c r="D41" i="3" s="1"/>
  <c r="E24" i="3"/>
  <c r="E41" i="3" s="1"/>
  <c r="E13" i="1"/>
  <c r="E52" i="1"/>
  <c r="C24" i="3"/>
  <c r="C9" i="3"/>
  <c r="C12" i="3" s="1"/>
  <c r="C25" i="1"/>
  <c r="C10" i="1"/>
  <c r="C51" i="1" s="1"/>
  <c r="D51" i="1"/>
  <c r="E30" i="1"/>
  <c r="C39" i="3"/>
  <c r="F13" i="1"/>
  <c r="F52" i="1"/>
  <c r="D21" i="1"/>
  <c r="D22" i="1" s="1"/>
  <c r="C19" i="1"/>
  <c r="C21" i="1" s="1"/>
  <c r="C22" i="1" s="1"/>
  <c r="F54" i="1" l="1"/>
  <c r="F55" i="1" s="1"/>
  <c r="F14" i="1"/>
  <c r="F47" i="1" s="1"/>
  <c r="D14" i="1"/>
  <c r="C27" i="1"/>
  <c r="C29" i="1" s="1"/>
  <c r="C30" i="1" s="1"/>
  <c r="D29" i="1"/>
  <c r="D30" i="1" s="1"/>
  <c r="D47" i="1" s="1"/>
  <c r="D44" i="3" s="1"/>
  <c r="K34" i="10"/>
  <c r="K25" i="10"/>
  <c r="C13" i="1"/>
  <c r="C54" i="1" s="1"/>
  <c r="C55" i="1" s="1"/>
  <c r="C52" i="1"/>
  <c r="C41" i="3"/>
  <c r="C50" i="1"/>
  <c r="N34" i="10"/>
  <c r="E54" i="1"/>
  <c r="E55" i="1" s="1"/>
  <c r="E14" i="1"/>
  <c r="E47" i="1" s="1"/>
  <c r="H34" i="10"/>
  <c r="D52" i="1"/>
  <c r="E34" i="10"/>
  <c r="D54" i="1" l="1"/>
  <c r="D55" i="1" s="1"/>
  <c r="K8" i="10"/>
  <c r="E58" i="1"/>
  <c r="K13" i="10"/>
  <c r="B34" i="10"/>
  <c r="Q32" i="10"/>
  <c r="C14" i="1"/>
  <c r="C47" i="1" s="1"/>
  <c r="Q33" i="10"/>
  <c r="D58" i="1"/>
  <c r="Q24" i="10"/>
  <c r="H13" i="10"/>
  <c r="E13" i="10"/>
  <c r="Q22" i="10"/>
  <c r="B25" i="10"/>
  <c r="H25" i="10"/>
  <c r="E44" i="3"/>
  <c r="Q23" i="10"/>
  <c r="N13" i="10"/>
  <c r="N25" i="10"/>
  <c r="E25" i="10"/>
  <c r="F44" i="3"/>
  <c r="F58" i="1"/>
  <c r="K41" i="10" l="1"/>
  <c r="Q25" i="10"/>
  <c r="N15" i="10"/>
  <c r="B13" i="10"/>
  <c r="K30" i="10"/>
  <c r="K39" i="10"/>
  <c r="K40" i="10"/>
  <c r="E8" i="10"/>
  <c r="B8" i="10"/>
  <c r="E15" i="10"/>
  <c r="C44" i="3"/>
  <c r="C58" i="1"/>
  <c r="H8" i="10"/>
  <c r="H15" i="10"/>
  <c r="K15" i="10"/>
  <c r="N8" i="10"/>
  <c r="Q34" i="10"/>
  <c r="Q8" i="10" l="1"/>
  <c r="N41" i="10"/>
  <c r="B15" i="10"/>
  <c r="Q13" i="10"/>
  <c r="N39" i="10"/>
  <c r="N30" i="10"/>
  <c r="E40" i="10"/>
  <c r="K42" i="10"/>
  <c r="L39" i="10" s="1"/>
  <c r="E41" i="10"/>
  <c r="N40" i="10"/>
  <c r="H40" i="10"/>
  <c r="E39" i="10"/>
  <c r="E30" i="10"/>
  <c r="K9" i="10"/>
  <c r="L30" i="10"/>
  <c r="K35" i="10"/>
  <c r="H41" i="10"/>
  <c r="H30" i="10"/>
  <c r="H39" i="10"/>
  <c r="H42" i="10" s="1"/>
  <c r="I39" i="10" l="1"/>
  <c r="H46" i="10"/>
  <c r="H47" i="10"/>
  <c r="I40" i="10"/>
  <c r="N42" i="10"/>
  <c r="O39" i="10" s="1"/>
  <c r="L23" i="10"/>
  <c r="L22" i="10"/>
  <c r="L24" i="10"/>
  <c r="L33" i="10"/>
  <c r="L32" i="10"/>
  <c r="L34" i="10"/>
  <c r="L25" i="10"/>
  <c r="L35" i="10" s="1"/>
  <c r="L27" i="10"/>
  <c r="L29" i="10"/>
  <c r="L28" i="10"/>
  <c r="Q15" i="10"/>
  <c r="H9" i="10"/>
  <c r="H10" i="10" s="1"/>
  <c r="H35" i="10"/>
  <c r="K10" i="10"/>
  <c r="L41" i="10"/>
  <c r="Q27" i="10"/>
  <c r="B30" i="10"/>
  <c r="B39" i="10"/>
  <c r="Q29" i="10"/>
  <c r="B41" i="10"/>
  <c r="I41" i="10"/>
  <c r="E9" i="10"/>
  <c r="F30" i="10"/>
  <c r="E35" i="10"/>
  <c r="Q28" i="10"/>
  <c r="B40" i="10"/>
  <c r="E42" i="10"/>
  <c r="F40" i="10" s="1"/>
  <c r="L40" i="10"/>
  <c r="K46" i="10"/>
  <c r="K47" i="10"/>
  <c r="N9" i="10"/>
  <c r="N35" i="10"/>
  <c r="F41" i="10" l="1"/>
  <c r="O41" i="10"/>
  <c r="L42" i="10"/>
  <c r="F39" i="10"/>
  <c r="Q41" i="10"/>
  <c r="O40" i="10"/>
  <c r="O42" i="10" s="1"/>
  <c r="N46" i="10"/>
  <c r="N47" i="10"/>
  <c r="I30" i="10"/>
  <c r="I32" i="10"/>
  <c r="I33" i="10"/>
  <c r="I24" i="10"/>
  <c r="I22" i="10"/>
  <c r="I34" i="10"/>
  <c r="I23" i="10"/>
  <c r="I25" i="10"/>
  <c r="I35" i="10" s="1"/>
  <c r="I28" i="10"/>
  <c r="I27" i="10"/>
  <c r="I29" i="10"/>
  <c r="F42" i="10"/>
  <c r="B42" i="10"/>
  <c r="Q39" i="10"/>
  <c r="H17" i="10"/>
  <c r="I10" i="10" s="1"/>
  <c r="E47" i="10"/>
  <c r="E46" i="10"/>
  <c r="F33" i="10"/>
  <c r="F32" i="10"/>
  <c r="F34" i="10"/>
  <c r="F23" i="10"/>
  <c r="F24" i="10"/>
  <c r="F22" i="10"/>
  <c r="F25" i="10"/>
  <c r="F29" i="10"/>
  <c r="F27" i="10"/>
  <c r="F28" i="10"/>
  <c r="O32" i="10"/>
  <c r="O33" i="10"/>
  <c r="O34" i="10"/>
  <c r="O22" i="10"/>
  <c r="O23" i="10"/>
  <c r="O24" i="10"/>
  <c r="O25" i="10"/>
  <c r="O27" i="10"/>
  <c r="O29" i="10"/>
  <c r="O28" i="10"/>
  <c r="Q40" i="10"/>
  <c r="C40" i="10"/>
  <c r="K17" i="10"/>
  <c r="L10" i="10" s="1"/>
  <c r="O30" i="10"/>
  <c r="E10" i="10"/>
  <c r="B9" i="10"/>
  <c r="B35" i="10"/>
  <c r="I42" i="10"/>
  <c r="N10" i="10"/>
  <c r="N17" i="10" s="1"/>
  <c r="O9" i="10"/>
  <c r="Q30" i="10"/>
  <c r="Q35" i="10" s="1"/>
  <c r="R27" i="10" s="1"/>
  <c r="O35" i="10" l="1"/>
  <c r="S44" i="10"/>
  <c r="R44" i="10"/>
  <c r="Q42" i="10"/>
  <c r="R39" i="10" s="1"/>
  <c r="D45" i="3"/>
  <c r="D59" i="1"/>
  <c r="E17" i="10"/>
  <c r="F10" i="10" s="1"/>
  <c r="R45" i="10"/>
  <c r="S45" i="10"/>
  <c r="E45" i="3"/>
  <c r="E59" i="1"/>
  <c r="C39" i="10"/>
  <c r="B47" i="10"/>
  <c r="B46" i="10"/>
  <c r="C41" i="10"/>
  <c r="R28" i="10"/>
  <c r="F35" i="10"/>
  <c r="S46" i="10"/>
  <c r="R46" i="10"/>
  <c r="F45" i="3"/>
  <c r="F59" i="1"/>
  <c r="O10" i="10"/>
  <c r="O11" i="10"/>
  <c r="O14" i="10"/>
  <c r="O16" i="10"/>
  <c r="O13" i="10"/>
  <c r="O8" i="10"/>
  <c r="O15" i="10"/>
  <c r="C30" i="10"/>
  <c r="C32" i="10"/>
  <c r="C24" i="10"/>
  <c r="C22" i="10"/>
  <c r="C23" i="10"/>
  <c r="C33" i="10"/>
  <c r="C34" i="10"/>
  <c r="C25" i="10"/>
  <c r="C28" i="10"/>
  <c r="C27" i="10"/>
  <c r="C29" i="10"/>
  <c r="R30" i="10"/>
  <c r="R23" i="10"/>
  <c r="R22" i="10"/>
  <c r="R32" i="10"/>
  <c r="R33" i="10"/>
  <c r="R24" i="10"/>
  <c r="R25" i="10"/>
  <c r="R35" i="10" s="1"/>
  <c r="R34" i="10"/>
  <c r="Q9" i="10"/>
  <c r="B10" i="10"/>
  <c r="I9" i="10"/>
  <c r="I11" i="10"/>
  <c r="I17" i="10" s="1"/>
  <c r="I16" i="10"/>
  <c r="I14" i="10"/>
  <c r="I13" i="10"/>
  <c r="I8" i="10"/>
  <c r="I15" i="10"/>
  <c r="L15" i="10"/>
  <c r="L14" i="10"/>
  <c r="L11" i="10"/>
  <c r="L16" i="10"/>
  <c r="L8" i="10"/>
  <c r="L13" i="10"/>
  <c r="L9" i="10"/>
  <c r="R29" i="10"/>
  <c r="R41" i="10" l="1"/>
  <c r="L17" i="10"/>
  <c r="C42" i="10"/>
  <c r="Q10" i="10"/>
  <c r="C35" i="10"/>
  <c r="O17" i="10"/>
  <c r="F8" i="10"/>
  <c r="F14" i="10"/>
  <c r="F16" i="10"/>
  <c r="F11" i="10"/>
  <c r="F13" i="10"/>
  <c r="F15" i="10"/>
  <c r="F9" i="10"/>
  <c r="B17" i="10"/>
  <c r="C10" i="10" s="1"/>
  <c r="R40" i="10"/>
  <c r="R42" i="10" s="1"/>
  <c r="Q46" i="10"/>
  <c r="Q47" i="10"/>
  <c r="C45" i="3"/>
  <c r="D7" i="6" s="1"/>
  <c r="C59" i="1"/>
  <c r="D8" i="6" s="1"/>
  <c r="D6" i="6" l="1"/>
  <c r="F17" i="10"/>
  <c r="Q17" i="10"/>
  <c r="R10" i="10" s="1"/>
  <c r="C14" i="10"/>
  <c r="C16" i="10"/>
  <c r="C11" i="10"/>
  <c r="C17" i="10" s="1"/>
  <c r="C8" i="10"/>
  <c r="C13" i="10"/>
  <c r="C15" i="10"/>
  <c r="C9" i="10"/>
  <c r="R14" i="10" l="1"/>
  <c r="R11" i="10"/>
  <c r="R16" i="10"/>
  <c r="R13" i="10"/>
  <c r="R8" i="10"/>
  <c r="R15" i="10"/>
  <c r="R9" i="10"/>
  <c r="R17" i="10" l="1"/>
</calcChain>
</file>

<file path=xl/sharedStrings.xml><?xml version="1.0" encoding="utf-8"?>
<sst xmlns="http://schemas.openxmlformats.org/spreadsheetml/2006/main" count="207" uniqueCount="73">
  <si>
    <t>(Volume Reported in Millions)</t>
  </si>
  <si>
    <t>Volume</t>
  </si>
  <si>
    <t>Percent</t>
  </si>
  <si>
    <t>Forwarded</t>
  </si>
  <si>
    <t>Returned to Sender</t>
  </si>
  <si>
    <t>First-Class Mail</t>
  </si>
  <si>
    <t>Letters/Cards</t>
  </si>
  <si>
    <t>Flats</t>
  </si>
  <si>
    <t>Total</t>
  </si>
  <si>
    <t>Periodicals</t>
  </si>
  <si>
    <t>Package Services</t>
  </si>
  <si>
    <t>Other Classes</t>
  </si>
  <si>
    <t>Mach. Parcels</t>
  </si>
  <si>
    <t>Nonmach. Parcels</t>
  </si>
  <si>
    <t>Total Parcels</t>
  </si>
  <si>
    <t>Grand Total</t>
  </si>
  <si>
    <t>Single-Piece</t>
  </si>
  <si>
    <t>Presorted</t>
  </si>
  <si>
    <t>Automation</t>
  </si>
  <si>
    <t>Carrier Route</t>
  </si>
  <si>
    <t>ECR</t>
  </si>
  <si>
    <t>Parcel Post</t>
  </si>
  <si>
    <t>Parcel Select</t>
  </si>
  <si>
    <t>BPM</t>
  </si>
  <si>
    <t>Media/Library</t>
  </si>
  <si>
    <t>International</t>
  </si>
  <si>
    <t>Priority</t>
  </si>
  <si>
    <t>USPS</t>
  </si>
  <si>
    <t>Free</t>
  </si>
  <si>
    <t>Express</t>
  </si>
  <si>
    <t>First Class</t>
  </si>
  <si>
    <t>Standard</t>
  </si>
  <si>
    <t>checks ---&gt;</t>
  </si>
  <si>
    <t>Table</t>
  </si>
  <si>
    <t>checksum</t>
  </si>
  <si>
    <t>UAA Volume Tables</t>
  </si>
  <si>
    <t>Table 2.2</t>
  </si>
  <si>
    <t>Table 2.3</t>
  </si>
  <si>
    <t>Notes:</t>
  </si>
  <si>
    <t>Wasted</t>
  </si>
  <si>
    <t>Final Disposition</t>
  </si>
  <si>
    <t>Sent to Nixie Unit</t>
  </si>
  <si>
    <t>Sent to CFS - Active COAs</t>
  </si>
  <si>
    <t>check ---&gt;</t>
  </si>
  <si>
    <t>Wasted (2)</t>
  </si>
  <si>
    <t>Wasted (4)</t>
  </si>
  <si>
    <t>Returned to Sender (5)</t>
  </si>
  <si>
    <t>(2) Postal Service regulations allow Standard Mail and some types of Package Services to be wasted at the delivery unit.</t>
  </si>
  <si>
    <t>Hand Forwarded</t>
  </si>
  <si>
    <t>Disposition at Delivery Unit (1)</t>
  </si>
  <si>
    <t>ACS (6)</t>
  </si>
  <si>
    <t>Non-ACS (6)</t>
  </si>
  <si>
    <t>Active COAs - ACS (6)</t>
  </si>
  <si>
    <t>Active COAs - Non-ACS (6)</t>
  </si>
  <si>
    <t>ACS Nixie (6)</t>
  </si>
  <si>
    <t>(6) ACS stands for "Address Change Service," the electronic notice address correction system.</t>
  </si>
  <si>
    <t>Standard Mail</t>
  </si>
  <si>
    <t>All Classes</t>
  </si>
  <si>
    <t>PARS Environment</t>
  </si>
  <si>
    <t>Returned</t>
  </si>
  <si>
    <t>Final Disposition of Volume (Millions) of UAA Mail</t>
  </si>
  <si>
    <t>Table 2.1</t>
  </si>
  <si>
    <t xml:space="preserve">(4) Postal Service regulations allow all classes of mail to be wasted at the CFS unit or CIOSS based on the ancillary service endorsement, age of COA, </t>
  </si>
  <si>
    <t xml:space="preserve">     and Address Change Service (ACS) option.</t>
  </si>
  <si>
    <t>(5) Address Change Service (ACS) nixie pieces with the "Address Service Requested" ancillary endorsement are returned to sender.  All other ACS nixie pieces</t>
  </si>
  <si>
    <t xml:space="preserve">     are wasted at the CFS unit or CIOSS.</t>
  </si>
  <si>
    <t>Disposition at CFS Unit or CIOSS (3)</t>
  </si>
  <si>
    <t>FY  23</t>
  </si>
  <si>
    <t>Disposition of Volume of UAA Mail by Class of Mail and Location -- FY 23</t>
  </si>
  <si>
    <t>By Class of Mail / Rate Category  -- FY 23</t>
  </si>
  <si>
    <t>By Class of Mail / Shape  -- FY 23</t>
  </si>
  <si>
    <t>(1) Volumes by disposition are developed from the delivery unit route survey, rolled forward to FY 23.</t>
  </si>
  <si>
    <t>(3) Volume levels are developed from the delivery unit route survey, rolled forward to FY 23. Disposition detail is developed from the CFS Path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</si>
</sst>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"/>
    <numFmt numFmtId="165" formatCode="0.0%"/>
    <numFmt numFmtId="166" formatCode="#,##0.0"/>
    <numFmt numFmtId="167" formatCode="#,##0.00000"/>
    <numFmt numFmtId="168" formatCode="#,##0.0000000"/>
    <numFmt numFmtId="169" formatCode="&quot;$&quot;#,##0.0;\(&quot;$&quot;#,##0.0\)"/>
    <numFmt numFmtId="170" formatCode="#,##0.00000000"/>
    <numFmt numFmtId="171" formatCode="#,##0.000000000"/>
    <numFmt numFmtId="172" formatCode="#,##0.0000000000"/>
    <numFmt numFmtId="173" formatCode="0.00000"/>
    <numFmt numFmtId="174" formatCode="0.000000"/>
  </numFmts>
  <fonts count="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1" applyBorder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6" fontId="0" fillId="0" borderId="2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0" fontId="4" fillId="0" borderId="0" xfId="0" applyFont="1" applyAlignment="1">
      <alignment horizontal="right"/>
    </xf>
    <xf numFmtId="166" fontId="0" fillId="0" borderId="0" xfId="0" applyNumberFormat="1"/>
    <xf numFmtId="166" fontId="0" fillId="0" borderId="5" xfId="0" applyNumberFormat="1" applyBorder="1"/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/>
    <xf numFmtId="10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6" fillId="0" borderId="0" xfId="0" applyFont="1"/>
    <xf numFmtId="166" fontId="5" fillId="0" borderId="0" xfId="0" applyNumberFormat="1" applyFont="1" applyAlignment="1">
      <alignment horizontal="right"/>
    </xf>
    <xf numFmtId="166" fontId="5" fillId="0" borderId="0" xfId="0" applyNumberFormat="1" applyFont="1"/>
    <xf numFmtId="164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0" xfId="0" applyFont="1" applyAlignment="1">
      <alignment horizontal="right"/>
    </xf>
    <xf numFmtId="167" fontId="0" fillId="2" borderId="0" xfId="0" applyNumberFormat="1" applyFill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/>
    <xf numFmtId="168" fontId="0" fillId="2" borderId="7" xfId="0" applyNumberFormat="1" applyFill="1" applyBorder="1"/>
    <xf numFmtId="0" fontId="0" fillId="0" borderId="4" xfId="0" applyBorder="1"/>
    <xf numFmtId="168" fontId="0" fillId="2" borderId="8" xfId="0" applyNumberFormat="1" applyFill="1" applyBorder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center" vertical="center"/>
    </xf>
    <xf numFmtId="164" fontId="5" fillId="0" borderId="1" xfId="0" applyNumberFormat="1" applyFont="1" applyBorder="1"/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indent="3"/>
    </xf>
    <xf numFmtId="0" fontId="5" fillId="0" borderId="0" xfId="0" quotePrefix="1" applyFont="1" applyAlignment="1">
      <alignment horizontal="left" indent="3"/>
    </xf>
    <xf numFmtId="0" fontId="6" fillId="0" borderId="0" xfId="0" quotePrefix="1" applyFont="1" applyAlignment="1">
      <alignment horizontal="left"/>
    </xf>
    <xf numFmtId="166" fontId="5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"/>
    </xf>
    <xf numFmtId="166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/>
    <xf numFmtId="174" fontId="5" fillId="2" borderId="0" xfId="0" applyNumberFormat="1" applyFont="1" applyFill="1"/>
    <xf numFmtId="9" fontId="5" fillId="0" borderId="0" xfId="7" applyFont="1" applyBorder="1" applyAlignment="1">
      <alignment horizontal="right"/>
    </xf>
    <xf numFmtId="9" fontId="5" fillId="0" borderId="0" xfId="7" applyFont="1" applyBorder="1"/>
    <xf numFmtId="0" fontId="4" fillId="0" borderId="0" xfId="0" quotePrefix="1" applyFont="1" applyAlignment="1">
      <alignment horizontal="left"/>
    </xf>
    <xf numFmtId="164" fontId="0" fillId="0" borderId="0" xfId="0" applyNumberFormat="1"/>
    <xf numFmtId="166" fontId="0" fillId="0" borderId="9" xfId="0" applyNumberFormat="1" applyBorder="1"/>
    <xf numFmtId="173" fontId="0" fillId="2" borderId="0" xfId="0" applyNumberFormat="1" applyFill="1"/>
    <xf numFmtId="0" fontId="0" fillId="2" borderId="0" xfId="0" applyFill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0" fillId="0" borderId="10" xfId="0" applyNumberFormat="1" applyBorder="1"/>
    <xf numFmtId="166" fontId="0" fillId="0" borderId="12" xfId="0" applyNumberFormat="1" applyBorder="1"/>
    <xf numFmtId="166" fontId="0" fillId="0" borderId="11" xfId="0" applyNumberFormat="1" applyBorder="1"/>
    <xf numFmtId="166" fontId="0" fillId="0" borderId="13" xfId="0" applyNumberFormat="1" applyBorder="1"/>
    <xf numFmtId="3" fontId="0" fillId="0" borderId="0" xfId="0" applyNumberFormat="1"/>
    <xf numFmtId="165" fontId="0" fillId="0" borderId="0" xfId="7" applyNumberFormat="1" applyFont="1" applyBorder="1"/>
    <xf numFmtId="166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ac" xfId="1" xr:uid="{00000000-0005-0000-0000-000000000000}"/>
    <cellStyle name="Milliers [0]_EDYAN" xfId="2" xr:uid="{00000000-0005-0000-0000-000001000000}"/>
    <cellStyle name="Milliers_EDYAN" xfId="3" xr:uid="{00000000-0005-0000-0000-000002000000}"/>
    <cellStyle name="Monétaire [0]_EDYAN" xfId="4" xr:uid="{00000000-0005-0000-0000-000003000000}"/>
    <cellStyle name="Monétaire_EDYAN" xfId="5" xr:uid="{00000000-0005-0000-0000-000004000000}"/>
    <cellStyle name="Normal" xfId="0" builtinId="0"/>
    <cellStyle name="Normal - Style1" xfId="6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9:H11"/>
  <sheetViews>
    <sheetView zoomScale="70" workbookViewId="0"/>
  </sheetViews>
  <sheetFormatPr defaultRowHeight="12.5" x14ac:dyDescent="0.25"/>
  <sheetData>
    <row r="9" spans="1:8" ht="18" x14ac:dyDescent="0.4">
      <c r="A9" s="1" t="s">
        <v>35</v>
      </c>
      <c r="B9" s="16"/>
      <c r="C9" s="16"/>
      <c r="D9" s="16"/>
      <c r="E9" s="16"/>
      <c r="F9" s="16"/>
      <c r="G9" s="16"/>
      <c r="H9" s="16"/>
    </row>
    <row r="10" spans="1:8" ht="18" x14ac:dyDescent="0.4">
      <c r="A10" s="1" t="s">
        <v>58</v>
      </c>
      <c r="B10" s="16"/>
      <c r="C10" s="16"/>
      <c r="D10" s="16"/>
      <c r="E10" s="16"/>
      <c r="F10" s="16"/>
      <c r="G10" s="16"/>
      <c r="H10" s="16"/>
    </row>
    <row r="11" spans="1:8" ht="18" x14ac:dyDescent="0.4">
      <c r="A11" s="1" t="s">
        <v>67</v>
      </c>
      <c r="B11" s="16"/>
      <c r="C11" s="16"/>
      <c r="D11" s="16"/>
      <c r="E11" s="16"/>
      <c r="F11" s="16"/>
      <c r="G11" s="16"/>
      <c r="H11" s="16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S57"/>
  <sheetViews>
    <sheetView zoomScale="70" zoomScaleNormal="70" workbookViewId="0">
      <selection activeCell="B28" sqref="B28"/>
    </sheetView>
  </sheetViews>
  <sheetFormatPr defaultColWidth="9.08984375" defaultRowHeight="12.5" x14ac:dyDescent="0.25"/>
  <cols>
    <col min="1" max="1" width="32.54296875" style="7" customWidth="1"/>
    <col min="2" max="2" width="9.36328125" style="19" customWidth="1"/>
    <col min="3" max="3" width="8.6328125" style="20" bestFit="1" customWidth="1"/>
    <col min="4" max="4" width="1.453125" style="20" customWidth="1"/>
    <col min="5" max="5" width="9.36328125" style="19" customWidth="1"/>
    <col min="6" max="6" width="8.6328125" style="20" bestFit="1" customWidth="1"/>
    <col min="7" max="7" width="1.453125" style="20" customWidth="1"/>
    <col min="8" max="8" width="9.36328125" style="19" customWidth="1"/>
    <col min="9" max="9" width="8.6328125" style="20" bestFit="1" customWidth="1"/>
    <col min="10" max="10" width="1.453125" style="20" customWidth="1"/>
    <col min="11" max="11" width="9.36328125" style="19" customWidth="1"/>
    <col min="12" max="12" width="8.36328125" style="20" customWidth="1"/>
    <col min="13" max="13" width="1.453125" style="20" customWidth="1"/>
    <col min="14" max="14" width="9.36328125" style="19" customWidth="1"/>
    <col min="15" max="15" width="8.6328125" style="20" bestFit="1" customWidth="1"/>
    <col min="16" max="16" width="1.453125" style="7" customWidth="1"/>
    <col min="17" max="17" width="9.36328125" style="7" customWidth="1"/>
    <col min="18" max="16384" width="9.08984375" style="7"/>
  </cols>
  <sheetData>
    <row r="1" spans="1:18" ht="18" x14ac:dyDescent="0.4">
      <c r="A1" s="1" t="s">
        <v>61</v>
      </c>
      <c r="B1" s="25"/>
      <c r="C1" s="26"/>
      <c r="D1" s="26"/>
      <c r="E1" s="25"/>
      <c r="F1" s="26"/>
      <c r="G1" s="26"/>
      <c r="H1" s="25"/>
      <c r="I1" s="26"/>
      <c r="J1" s="26"/>
      <c r="K1" s="25"/>
      <c r="L1" s="26"/>
      <c r="M1" s="26"/>
      <c r="N1" s="25"/>
      <c r="O1" s="26"/>
      <c r="P1" s="1"/>
      <c r="Q1" s="1"/>
      <c r="R1" s="1"/>
    </row>
    <row r="2" spans="1:18" ht="18" customHeight="1" x14ac:dyDescent="0.4">
      <c r="A2" s="1" t="s">
        <v>68</v>
      </c>
      <c r="B2" s="25"/>
      <c r="C2" s="26"/>
      <c r="D2" s="26"/>
      <c r="E2" s="25"/>
      <c r="F2" s="26"/>
      <c r="G2" s="26"/>
      <c r="H2" s="25"/>
      <c r="I2" s="26"/>
      <c r="J2" s="26"/>
      <c r="K2" s="25"/>
      <c r="L2" s="26"/>
      <c r="M2" s="26"/>
      <c r="N2" s="25"/>
      <c r="O2" s="26"/>
      <c r="P2" s="1"/>
      <c r="Q2" s="1"/>
      <c r="R2" s="1"/>
    </row>
    <row r="3" spans="1:18" ht="15.75" customHeight="1" x14ac:dyDescent="0.4">
      <c r="A3" s="4" t="s">
        <v>0</v>
      </c>
      <c r="B3" s="25"/>
      <c r="C3" s="26"/>
      <c r="D3" s="26"/>
      <c r="E3" s="25"/>
      <c r="F3" s="26"/>
      <c r="G3" s="26"/>
      <c r="H3" s="25"/>
      <c r="I3" s="26"/>
      <c r="J3" s="26"/>
      <c r="K3" s="25"/>
      <c r="L3" s="26"/>
      <c r="M3" s="26"/>
      <c r="N3" s="25"/>
      <c r="O3" s="26"/>
      <c r="P3" s="1"/>
      <c r="Q3" s="1"/>
      <c r="R3" s="1"/>
    </row>
    <row r="4" spans="1:18" ht="12.75" customHeight="1" x14ac:dyDescent="0.4">
      <c r="A4" s="4"/>
      <c r="B4" s="25"/>
      <c r="C4" s="26"/>
      <c r="D4" s="26"/>
      <c r="E4" s="25"/>
      <c r="F4" s="26"/>
      <c r="G4" s="26"/>
      <c r="H4" s="25"/>
      <c r="I4" s="26"/>
      <c r="J4" s="26"/>
      <c r="K4" s="25"/>
      <c r="L4" s="26"/>
      <c r="M4" s="26"/>
      <c r="N4" s="25"/>
      <c r="O4" s="26"/>
      <c r="P4" s="1"/>
      <c r="Q4" s="1"/>
      <c r="R4" s="1"/>
    </row>
    <row r="5" spans="1:18" x14ac:dyDescent="0.25">
      <c r="B5" s="71" t="s">
        <v>30</v>
      </c>
      <c r="C5" s="71"/>
      <c r="D5" s="21"/>
      <c r="E5" s="71" t="s">
        <v>9</v>
      </c>
      <c r="F5" s="71"/>
      <c r="G5" s="21"/>
      <c r="H5" s="71" t="s">
        <v>31</v>
      </c>
      <c r="I5" s="71"/>
      <c r="J5" s="21"/>
      <c r="K5" s="71" t="s">
        <v>10</v>
      </c>
      <c r="L5" s="71"/>
      <c r="M5" s="21"/>
      <c r="N5" s="18" t="s">
        <v>11</v>
      </c>
      <c r="O5" s="18"/>
      <c r="Q5" s="72" t="s">
        <v>8</v>
      </c>
      <c r="R5" s="72"/>
    </row>
    <row r="6" spans="1:18" s="22" customFormat="1" x14ac:dyDescent="0.25">
      <c r="A6" s="44" t="s">
        <v>49</v>
      </c>
      <c r="B6" s="27" t="s">
        <v>1</v>
      </c>
      <c r="C6" s="28" t="s">
        <v>2</v>
      </c>
      <c r="D6" s="28"/>
      <c r="E6" s="27" t="s">
        <v>1</v>
      </c>
      <c r="F6" s="28" t="s">
        <v>2</v>
      </c>
      <c r="G6" s="28"/>
      <c r="H6" s="27" t="s">
        <v>1</v>
      </c>
      <c r="I6" s="28" t="s">
        <v>2</v>
      </c>
      <c r="J6" s="28"/>
      <c r="K6" s="27" t="s">
        <v>1</v>
      </c>
      <c r="L6" s="28" t="s">
        <v>2</v>
      </c>
      <c r="M6" s="28"/>
      <c r="N6" s="27" t="s">
        <v>1</v>
      </c>
      <c r="O6" s="28" t="s">
        <v>2</v>
      </c>
      <c r="P6" s="29"/>
      <c r="Q6" s="27" t="s">
        <v>1</v>
      </c>
      <c r="R6" s="28" t="s">
        <v>2</v>
      </c>
    </row>
    <row r="7" spans="1:18" s="22" customFormat="1" x14ac:dyDescent="0.25">
      <c r="A7" s="38" t="s">
        <v>42</v>
      </c>
      <c r="B7" s="23"/>
      <c r="C7" s="50"/>
      <c r="D7" s="23"/>
      <c r="E7" s="23"/>
      <c r="F7" s="50"/>
      <c r="G7" s="23"/>
      <c r="H7" s="23"/>
      <c r="I7" s="50"/>
      <c r="J7" s="23"/>
      <c r="K7" s="23"/>
      <c r="L7" s="50"/>
      <c r="M7" s="23"/>
      <c r="N7" s="23"/>
      <c r="O7" s="50"/>
      <c r="P7" s="24"/>
      <c r="Q7" s="23"/>
      <c r="R7" s="50"/>
    </row>
    <row r="8" spans="1:18" s="22" customFormat="1" x14ac:dyDescent="0.25">
      <c r="A8" s="43" t="s">
        <v>50</v>
      </c>
      <c r="B8" s="23">
        <f>B25</f>
        <v>141.130043715</v>
      </c>
      <c r="C8" s="50">
        <f>B8/B$17</f>
        <v>7.2190052548534042E-2</v>
      </c>
      <c r="D8" s="23"/>
      <c r="E8" s="23">
        <f>E25</f>
        <v>38.622057231199371</v>
      </c>
      <c r="F8" s="50">
        <f>E8/E$17</f>
        <v>0.51750185059630749</v>
      </c>
      <c r="G8" s="23"/>
      <c r="H8" s="23">
        <f>H25</f>
        <v>56.980830000000026</v>
      </c>
      <c r="I8" s="50">
        <f>H8/H$17</f>
        <v>2.4986191621521193E-2</v>
      </c>
      <c r="J8" s="23"/>
      <c r="K8" s="23">
        <f>K25</f>
        <v>0.94327830531230317</v>
      </c>
      <c r="L8" s="50">
        <f>K8/K$17</f>
        <v>3.5412778837574925E-2</v>
      </c>
      <c r="M8" s="23"/>
      <c r="N8" s="23">
        <f>N25</f>
        <v>3.9712327500004439E-2</v>
      </c>
      <c r="O8" s="50">
        <f>N8/N$17</f>
        <v>1.1642517227508638E-3</v>
      </c>
      <c r="P8" s="24"/>
      <c r="Q8" s="23">
        <f>B8+E8+H8+K8+N8</f>
        <v>237.71592157901171</v>
      </c>
      <c r="R8" s="50">
        <f>Q8/Q$17</f>
        <v>5.4386657064718409E-2</v>
      </c>
    </row>
    <row r="9" spans="1:18" s="22" customFormat="1" x14ac:dyDescent="0.25">
      <c r="A9" s="43" t="s">
        <v>51</v>
      </c>
      <c r="B9" s="23">
        <f>B30</f>
        <v>640.50335993661247</v>
      </c>
      <c r="C9" s="50">
        <f>B9/B$17</f>
        <v>0.32762670508846631</v>
      </c>
      <c r="D9" s="23"/>
      <c r="E9" s="23">
        <f>E30</f>
        <v>6.5768450361152535</v>
      </c>
      <c r="F9" s="50">
        <f>E9/E$17</f>
        <v>8.8123982026658332E-2</v>
      </c>
      <c r="G9" s="23"/>
      <c r="H9" s="23">
        <f>H30</f>
        <v>20.425306785394611</v>
      </c>
      <c r="I9" s="50">
        <f>H9/H$17</f>
        <v>8.9565320348655251E-3</v>
      </c>
      <c r="J9" s="23"/>
      <c r="K9" s="23">
        <f>K30</f>
        <v>4.6604772999999993</v>
      </c>
      <c r="L9" s="50">
        <f>K9/K$17</f>
        <v>0.17496474897490222</v>
      </c>
      <c r="M9" s="23"/>
      <c r="N9" s="23">
        <f>N30</f>
        <v>7.528711074226619</v>
      </c>
      <c r="O9" s="50">
        <f>N9/N$17</f>
        <v>0.22072024960664591</v>
      </c>
      <c r="P9" s="24"/>
      <c r="Q9" s="23">
        <f>B9+E9+H9+K9+N9</f>
        <v>679.694700132349</v>
      </c>
      <c r="R9" s="50">
        <f>Q9/Q$17</f>
        <v>0.15550629641993863</v>
      </c>
    </row>
    <row r="10" spans="1:18" s="22" customFormat="1" x14ac:dyDescent="0.25">
      <c r="A10" s="42" t="s">
        <v>8</v>
      </c>
      <c r="B10" s="23">
        <f>SUM(B8:B9)</f>
        <v>781.63340365161253</v>
      </c>
      <c r="C10" s="50">
        <f>B10/B$17</f>
        <v>0.39981675763700036</v>
      </c>
      <c r="D10" s="23"/>
      <c r="E10" s="23">
        <f>SUM(E8:E9)</f>
        <v>45.198902267314622</v>
      </c>
      <c r="F10" s="50">
        <f>E10/E$17</f>
        <v>0.60562583262296588</v>
      </c>
      <c r="G10" s="23"/>
      <c r="H10" s="23">
        <f>SUM(H8:H9)</f>
        <v>77.406136785394636</v>
      </c>
      <c r="I10" s="50">
        <f>H10/H$17</f>
        <v>3.3942723656386717E-2</v>
      </c>
      <c r="J10" s="23"/>
      <c r="K10" s="23">
        <f>SUM(K8:K9)</f>
        <v>5.6037556053123021</v>
      </c>
      <c r="L10" s="50">
        <f>K10/K$17</f>
        <v>0.21037752781247712</v>
      </c>
      <c r="M10" s="23"/>
      <c r="N10" s="23">
        <f>SUM(N8:N9)</f>
        <v>7.5684234017266236</v>
      </c>
      <c r="O10" s="50">
        <f>N10/N$17</f>
        <v>0.22188450132939677</v>
      </c>
      <c r="P10" s="24"/>
      <c r="Q10" s="23">
        <f>SUM(Q8:Q9)</f>
        <v>917.4106217113607</v>
      </c>
      <c r="R10" s="50">
        <f>Q10/Q$17</f>
        <v>0.20989295348465706</v>
      </c>
    </row>
    <row r="11" spans="1:18" s="22" customFormat="1" x14ac:dyDescent="0.25">
      <c r="A11" s="38" t="s">
        <v>48</v>
      </c>
      <c r="B11" s="23">
        <v>30.25318833837137</v>
      </c>
      <c r="C11" s="50">
        <f>B11/B$17</f>
        <v>1.5474942106006037E-2</v>
      </c>
      <c r="D11" s="23"/>
      <c r="E11" s="23">
        <v>0.69050968734625817</v>
      </c>
      <c r="F11" s="50">
        <f>E11/E$17</f>
        <v>9.2522270089668516E-3</v>
      </c>
      <c r="G11" s="23"/>
      <c r="H11" s="23">
        <v>2.9533116603134997</v>
      </c>
      <c r="I11" s="50">
        <f>H11/H$17</f>
        <v>1.2950322250951062E-3</v>
      </c>
      <c r="J11" s="23"/>
      <c r="K11" s="23">
        <v>0.77015102090966936</v>
      </c>
      <c r="L11" s="50">
        <f>K11/K$17</f>
        <v>2.8913193085657769E-2</v>
      </c>
      <c r="M11" s="23"/>
      <c r="N11" s="23">
        <v>1.4350091853946514</v>
      </c>
      <c r="O11" s="50">
        <f>N11/N$17</f>
        <v>4.2070360047742096E-2</v>
      </c>
      <c r="P11" s="24"/>
      <c r="Q11" s="23">
        <f>B11+E11+H11+K11+N11</f>
        <v>36.102169892335446</v>
      </c>
      <c r="R11" s="50">
        <f>Q11/Q$17</f>
        <v>8.2597594649293712E-3</v>
      </c>
    </row>
    <row r="12" spans="1:18" x14ac:dyDescent="0.25">
      <c r="A12" s="14" t="s">
        <v>41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3"/>
      <c r="R12" s="23"/>
    </row>
    <row r="13" spans="1:18" x14ac:dyDescent="0.25">
      <c r="A13" s="43" t="s">
        <v>50</v>
      </c>
      <c r="B13" s="23">
        <f>B34</f>
        <v>274.74647299556153</v>
      </c>
      <c r="C13" s="50">
        <f>B13/B$17</f>
        <v>0.1405367829625771</v>
      </c>
      <c r="D13" s="23"/>
      <c r="E13" s="23">
        <f>E34</f>
        <v>25.545796571999993</v>
      </c>
      <c r="F13" s="50">
        <f>E13/E$17</f>
        <v>0.34229137308324248</v>
      </c>
      <c r="G13" s="23"/>
      <c r="H13" s="23">
        <f>H34</f>
        <v>128.52371300000004</v>
      </c>
      <c r="I13" s="50">
        <f>H13/H$17</f>
        <v>5.635786844325353E-2</v>
      </c>
      <c r="J13" s="23"/>
      <c r="K13" s="23">
        <f>K34</f>
        <v>5.6421083946876971</v>
      </c>
      <c r="L13" s="50">
        <f>K13/K$17</f>
        <v>0.21181737736727557</v>
      </c>
      <c r="M13" s="23"/>
      <c r="N13" s="23">
        <f>N34</f>
        <v>2.2804273147156136</v>
      </c>
      <c r="O13" s="50">
        <f>N13/N$17</f>
        <v>6.6855598674378444E-2</v>
      </c>
      <c r="P13" s="24"/>
      <c r="Q13" s="23">
        <f>B13+E13+H13+K13+N13</f>
        <v>436.73851827696484</v>
      </c>
      <c r="R13" s="50">
        <f>Q13/Q$17</f>
        <v>9.9920728332820716E-2</v>
      </c>
    </row>
    <row r="14" spans="1:18" x14ac:dyDescent="0.25">
      <c r="A14" s="43" t="s">
        <v>51</v>
      </c>
      <c r="B14" s="23">
        <v>868.34603161667633</v>
      </c>
      <c r="C14" s="50">
        <f>B14/B$17</f>
        <v>0.4441715172944164</v>
      </c>
      <c r="D14" s="23"/>
      <c r="E14" s="23">
        <v>3.1965192375894542</v>
      </c>
      <c r="F14" s="50">
        <f>E14/E$17</f>
        <v>4.2830567284824844E-2</v>
      </c>
      <c r="G14" s="23"/>
      <c r="H14" s="23">
        <v>5.0859080886606511</v>
      </c>
      <c r="I14" s="50">
        <f>H14/H$17</f>
        <v>2.2301794142472052E-3</v>
      </c>
      <c r="J14" s="23"/>
      <c r="K14" s="23">
        <v>3.6583750035207632</v>
      </c>
      <c r="L14" s="50">
        <f>K14/K$17</f>
        <v>0.13734358584839956</v>
      </c>
      <c r="M14" s="23"/>
      <c r="N14" s="23">
        <v>22.825883484389916</v>
      </c>
      <c r="O14" s="50">
        <f>N14/N$17</f>
        <v>0.66918953994848274</v>
      </c>
      <c r="P14" s="24"/>
      <c r="Q14" s="23">
        <f>B14+E14+H14+K14+N14</f>
        <v>903.11271743083705</v>
      </c>
      <c r="R14" s="50">
        <f>Q14/Q$17</f>
        <v>0.20662175813651312</v>
      </c>
    </row>
    <row r="15" spans="1:18" x14ac:dyDescent="0.25">
      <c r="A15" s="42" t="s">
        <v>8</v>
      </c>
      <c r="B15" s="23">
        <f>SUM(B13:B14)</f>
        <v>1143.0925046122379</v>
      </c>
      <c r="C15" s="50">
        <f>B15/B$17</f>
        <v>0.5847083002569935</v>
      </c>
      <c r="D15" s="23"/>
      <c r="E15" s="23">
        <f>SUM(E13:E14)</f>
        <v>28.742315809589449</v>
      </c>
      <c r="F15" s="50">
        <f>E15/E$17</f>
        <v>0.38512194036806729</v>
      </c>
      <c r="G15" s="23"/>
      <c r="H15" s="23">
        <f>SUM(H13:H14)</f>
        <v>133.6096210886607</v>
      </c>
      <c r="I15" s="50">
        <f>H15/H$17</f>
        <v>5.8588047857500741E-2</v>
      </c>
      <c r="J15" s="23"/>
      <c r="K15" s="23">
        <f>SUM(K13:K14)</f>
        <v>9.3004833982084598</v>
      </c>
      <c r="L15" s="50">
        <f>K15/K$17</f>
        <v>0.34916096321567514</v>
      </c>
      <c r="M15" s="23"/>
      <c r="N15" s="23">
        <f>SUM(N13:N14)</f>
        <v>25.106310799105529</v>
      </c>
      <c r="O15" s="50">
        <f>N15/N$17</f>
        <v>0.73604513862286114</v>
      </c>
      <c r="P15" s="24"/>
      <c r="Q15" s="23">
        <f>SUM(Q13:Q14)</f>
        <v>1339.8512357078018</v>
      </c>
      <c r="R15" s="50">
        <f>Q15/Q$17</f>
        <v>0.3065424864693338</v>
      </c>
    </row>
    <row r="16" spans="1:18" x14ac:dyDescent="0.25">
      <c r="A16" s="38" t="s">
        <v>44</v>
      </c>
      <c r="B16" s="23">
        <v>0</v>
      </c>
      <c r="C16" s="50">
        <f>B16/B$17</f>
        <v>0</v>
      </c>
      <c r="D16" s="23"/>
      <c r="E16" s="23">
        <v>0</v>
      </c>
      <c r="F16" s="50">
        <f>E16/E$17</f>
        <v>0</v>
      </c>
      <c r="G16" s="23"/>
      <c r="H16" s="23">
        <v>2066.5237267716157</v>
      </c>
      <c r="I16" s="50">
        <f>H16/H$17</f>
        <v>0.90617419626101747</v>
      </c>
      <c r="J16" s="23"/>
      <c r="K16" s="23">
        <v>10.962274373999451</v>
      </c>
      <c r="L16" s="50">
        <f>K16/K$17</f>
        <v>0.41154831588618995</v>
      </c>
      <c r="M16" s="23"/>
      <c r="N16" s="23">
        <v>0</v>
      </c>
      <c r="O16" s="50">
        <f>N16/N$17</f>
        <v>0</v>
      </c>
      <c r="P16" s="24"/>
      <c r="Q16" s="23">
        <f>B16+E16+H16+K16+N16</f>
        <v>2077.4860011456153</v>
      </c>
      <c r="R16" s="50">
        <f>Q16/Q$17</f>
        <v>0.47530480058107988</v>
      </c>
    </row>
    <row r="17" spans="1:18" x14ac:dyDescent="0.25">
      <c r="A17" s="7" t="s">
        <v>8</v>
      </c>
      <c r="B17" s="23">
        <f>SUM(B10,B11,B15,B16)</f>
        <v>1954.9790966022219</v>
      </c>
      <c r="C17" s="50">
        <f>SUM(C10,C11,C15,C16)</f>
        <v>0.99999999999999989</v>
      </c>
      <c r="D17" s="23"/>
      <c r="E17" s="23">
        <f>SUM(E10,E11,E15,E16)</f>
        <v>74.631727764250329</v>
      </c>
      <c r="F17" s="50">
        <f>SUM(F10,F11,F15,F16)</f>
        <v>1</v>
      </c>
      <c r="G17" s="23"/>
      <c r="H17" s="23">
        <f>SUM(H10,H11,H15,H16)</f>
        <v>2280.4927963059845</v>
      </c>
      <c r="I17" s="50">
        <f>SUM(I10,I11,I15,I16)</f>
        <v>1</v>
      </c>
      <c r="J17" s="23"/>
      <c r="K17" s="23">
        <f>SUM(K10,K11,K15,K16)</f>
        <v>26.636664398429883</v>
      </c>
      <c r="L17" s="50">
        <f>SUM(L10,L11,L15,L16)</f>
        <v>1</v>
      </c>
      <c r="M17" s="23"/>
      <c r="N17" s="23">
        <f>SUM(N10,N11,N15,N16)</f>
        <v>34.109743386226803</v>
      </c>
      <c r="O17" s="50">
        <f>SUM(O10,O11,O15,O16)</f>
        <v>1</v>
      </c>
      <c r="P17" s="24"/>
      <c r="Q17" s="23">
        <f>SUM(Q10,Q11,Q15,Q16)</f>
        <v>4370.8500284571128</v>
      </c>
      <c r="R17" s="50">
        <f>SUM(R10,R11,R15,R16)</f>
        <v>1</v>
      </c>
    </row>
    <row r="18" spans="1:18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B19" s="70" t="s">
        <v>30</v>
      </c>
      <c r="C19" s="70"/>
      <c r="D19" s="46"/>
      <c r="E19" s="70" t="s">
        <v>9</v>
      </c>
      <c r="F19" s="70"/>
      <c r="G19" s="46"/>
      <c r="H19" s="70" t="s">
        <v>31</v>
      </c>
      <c r="I19" s="70"/>
      <c r="J19" s="46"/>
      <c r="K19" s="70" t="s">
        <v>10</v>
      </c>
      <c r="L19" s="70"/>
      <c r="M19" s="46"/>
      <c r="N19" s="45" t="s">
        <v>11</v>
      </c>
      <c r="O19" s="45"/>
      <c r="P19" s="24"/>
      <c r="Q19" s="70" t="s">
        <v>8</v>
      </c>
      <c r="R19" s="70"/>
    </row>
    <row r="20" spans="1:18" s="22" customFormat="1" x14ac:dyDescent="0.25">
      <c r="A20" s="44" t="s">
        <v>66</v>
      </c>
      <c r="B20" s="47" t="s">
        <v>1</v>
      </c>
      <c r="C20" s="47" t="s">
        <v>2</v>
      </c>
      <c r="D20" s="47"/>
      <c r="E20" s="47" t="s">
        <v>1</v>
      </c>
      <c r="F20" s="47" t="s">
        <v>2</v>
      </c>
      <c r="G20" s="47"/>
      <c r="H20" s="47" t="s">
        <v>1</v>
      </c>
      <c r="I20" s="47" t="s">
        <v>2</v>
      </c>
      <c r="J20" s="47"/>
      <c r="K20" s="47" t="s">
        <v>1</v>
      </c>
      <c r="L20" s="47" t="s">
        <v>2</v>
      </c>
      <c r="M20" s="47"/>
      <c r="N20" s="47" t="s">
        <v>1</v>
      </c>
      <c r="O20" s="47" t="s">
        <v>2</v>
      </c>
      <c r="P20" s="48"/>
      <c r="Q20" s="47" t="s">
        <v>1</v>
      </c>
      <c r="R20" s="47" t="s">
        <v>2</v>
      </c>
    </row>
    <row r="21" spans="1:18" s="22" customFormat="1" x14ac:dyDescent="0.25">
      <c r="A21" s="38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3"/>
      <c r="R21" s="23"/>
    </row>
    <row r="22" spans="1:18" s="22" customFormat="1" x14ac:dyDescent="0.25">
      <c r="A22" s="42" t="s">
        <v>3</v>
      </c>
      <c r="B22" s="23">
        <v>80.29283134500001</v>
      </c>
      <c r="C22" s="50">
        <f>B22/B$35</f>
        <v>7.6007535849546892E-2</v>
      </c>
      <c r="D22" s="23"/>
      <c r="E22" s="23">
        <v>10.80234077103009</v>
      </c>
      <c r="F22" s="50">
        <f>E22/E$35</f>
        <v>0.15269470290015505</v>
      </c>
      <c r="G22" s="23"/>
      <c r="H22" s="23">
        <v>5.0334482539441243</v>
      </c>
      <c r="I22" s="50">
        <f>H22/H$35</f>
        <v>2.4442538365320145E-2</v>
      </c>
      <c r="J22" s="23"/>
      <c r="K22" s="23">
        <v>3.0895062453005422E-2</v>
      </c>
      <c r="L22" s="50">
        <f>K22/K$35</f>
        <v>2.7472377803079802E-3</v>
      </c>
      <c r="M22" s="23"/>
      <c r="N22" s="23">
        <v>3.9712327500004439E-2</v>
      </c>
      <c r="O22" s="50">
        <f>N22/N$35</f>
        <v>4.0321788443504784E-3</v>
      </c>
      <c r="P22" s="24"/>
      <c r="Q22" s="23">
        <f>SUM(B22,E22,H22,K22,N22)</f>
        <v>96.199227759927226</v>
      </c>
      <c r="R22" s="50">
        <f>Q22/Q$35</f>
        <v>7.104034918986589E-2</v>
      </c>
    </row>
    <row r="23" spans="1:18" s="22" customFormat="1" x14ac:dyDescent="0.25">
      <c r="A23" s="42" t="s">
        <v>4</v>
      </c>
      <c r="B23" s="23">
        <v>4.6875409999999995</v>
      </c>
      <c r="C23" s="50">
        <f>B23/B$35</f>
        <v>4.4373630202779943E-3</v>
      </c>
      <c r="D23" s="23"/>
      <c r="E23" s="23">
        <v>0</v>
      </c>
      <c r="F23" s="50">
        <f>E23/E$35</f>
        <v>0</v>
      </c>
      <c r="G23" s="23"/>
      <c r="H23" s="23">
        <v>2.6186968768331164E-2</v>
      </c>
      <c r="I23" s="50">
        <f>H23/H$35</f>
        <v>1.2716451158305289E-4</v>
      </c>
      <c r="J23" s="23"/>
      <c r="K23" s="23">
        <v>0</v>
      </c>
      <c r="L23" s="50">
        <f>K23/K$35</f>
        <v>0</v>
      </c>
      <c r="M23" s="23"/>
      <c r="N23" s="23">
        <v>0</v>
      </c>
      <c r="O23" s="50">
        <f>N23/N$35</f>
        <v>0</v>
      </c>
      <c r="P23" s="24"/>
      <c r="Q23" s="23">
        <f>SUM(B23,E23,H23,K23,N23)</f>
        <v>4.7137279687683309</v>
      </c>
      <c r="R23" s="50">
        <f>Q23/Q$35</f>
        <v>3.4809518608924931E-3</v>
      </c>
    </row>
    <row r="24" spans="1:18" s="22" customFormat="1" x14ac:dyDescent="0.25">
      <c r="A24" s="43" t="s">
        <v>45</v>
      </c>
      <c r="B24" s="23">
        <v>56.14967137</v>
      </c>
      <c r="C24" s="50">
        <f>B24/B$35</f>
        <v>5.3152916494597073E-2</v>
      </c>
      <c r="D24" s="23"/>
      <c r="E24" s="23">
        <v>27.819716460169282</v>
      </c>
      <c r="F24" s="50">
        <f>E24/E$35</f>
        <v>0.39324100486111846</v>
      </c>
      <c r="G24" s="23"/>
      <c r="H24" s="23">
        <v>51.921194777287567</v>
      </c>
      <c r="I24" s="50">
        <f>H24/H$35</f>
        <v>0.25213049410464833</v>
      </c>
      <c r="J24" s="23"/>
      <c r="K24" s="23">
        <v>0.91238324285929773</v>
      </c>
      <c r="L24" s="50">
        <f>K24/K$35</f>
        <v>8.1130559898225499E-2</v>
      </c>
      <c r="M24" s="23"/>
      <c r="N24" s="23">
        <v>0</v>
      </c>
      <c r="O24" s="50">
        <f>N24/N$35</f>
        <v>0</v>
      </c>
      <c r="P24" s="24"/>
      <c r="Q24" s="23">
        <f>SUM(B24,E24,H24,K24,N24)</f>
        <v>136.80296585031616</v>
      </c>
      <c r="R24" s="50">
        <f>Q24/Q$35</f>
        <v>0.10102503617252644</v>
      </c>
    </row>
    <row r="25" spans="1:18" s="22" customFormat="1" x14ac:dyDescent="0.25">
      <c r="A25" s="42" t="s">
        <v>8</v>
      </c>
      <c r="B25" s="23">
        <f>SUM(B22:B24)</f>
        <v>141.130043715</v>
      </c>
      <c r="C25" s="50">
        <f>B25/B$35</f>
        <v>0.13359781536442195</v>
      </c>
      <c r="D25" s="23"/>
      <c r="E25" s="23">
        <f>SUM(E22:E24)</f>
        <v>38.622057231199371</v>
      </c>
      <c r="F25" s="50">
        <f>E25/E$35</f>
        <v>0.54593570776127343</v>
      </c>
      <c r="G25" s="23"/>
      <c r="H25" s="23">
        <f>SUM(H22:H24)</f>
        <v>56.980830000000026</v>
      </c>
      <c r="I25" s="50">
        <f>H25/H$35</f>
        <v>0.27670019698155152</v>
      </c>
      <c r="J25" s="23"/>
      <c r="K25" s="23">
        <f>SUM(K22:K24)</f>
        <v>0.94327830531230317</v>
      </c>
      <c r="L25" s="50">
        <f>K25/K$35</f>
        <v>8.3877797678533483E-2</v>
      </c>
      <c r="M25" s="23"/>
      <c r="N25" s="23">
        <f>SUM(N22:N24)</f>
        <v>3.9712327500004439E-2</v>
      </c>
      <c r="O25" s="50">
        <f>N25/N$35</f>
        <v>4.0321788443504784E-3</v>
      </c>
      <c r="P25" s="24"/>
      <c r="Q25" s="23">
        <f>SUM(Q22:Q24)</f>
        <v>237.71592157901171</v>
      </c>
      <c r="R25" s="50">
        <f>Q25/Q$35</f>
        <v>0.1755463372232848</v>
      </c>
    </row>
    <row r="26" spans="1:18" s="22" customFormat="1" x14ac:dyDescent="0.25">
      <c r="A26" s="38" t="s">
        <v>53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3"/>
      <c r="R26" s="23"/>
    </row>
    <row r="27" spans="1:18" x14ac:dyDescent="0.25">
      <c r="A27" s="42" t="s">
        <v>3</v>
      </c>
      <c r="B27" s="23">
        <v>405.27763174504537</v>
      </c>
      <c r="C27" s="50">
        <f>B27/B$35</f>
        <v>0.38364762591971086</v>
      </c>
      <c r="D27" s="23"/>
      <c r="E27" s="23">
        <v>2.4380692549057583</v>
      </c>
      <c r="F27" s="50">
        <f>E27/E$35</f>
        <v>3.4462925065854709E-2</v>
      </c>
      <c r="G27" s="23"/>
      <c r="H27" s="23">
        <v>1.4154240530998408</v>
      </c>
      <c r="I27" s="50">
        <f>H27/H$35</f>
        <v>6.8733311590082457E-3</v>
      </c>
      <c r="J27" s="23"/>
      <c r="K27" s="23">
        <v>1.3187369375469944</v>
      </c>
      <c r="L27" s="50">
        <f>K27/K$35</f>
        <v>0.11726417263689072</v>
      </c>
      <c r="M27" s="23"/>
      <c r="N27" s="24">
        <v>5.4000914278791372</v>
      </c>
      <c r="O27" s="50">
        <f>N27/N$35</f>
        <v>0.54829660671614344</v>
      </c>
      <c r="P27" s="24"/>
      <c r="Q27" s="23">
        <f>SUM(B27,E27,H27,K27,N27)</f>
        <v>415.84995341847713</v>
      </c>
      <c r="R27" s="50">
        <f>Q27/Q$35</f>
        <v>0.30709317100925992</v>
      </c>
    </row>
    <row r="28" spans="1:18" x14ac:dyDescent="0.25">
      <c r="A28" s="42" t="s">
        <v>4</v>
      </c>
      <c r="B28" s="23">
        <v>235.22572819156707</v>
      </c>
      <c r="C28" s="50">
        <f>B28/B$35</f>
        <v>0.22267153454129204</v>
      </c>
      <c r="D28" s="23"/>
      <c r="E28" s="23">
        <v>0.14281885670435474</v>
      </c>
      <c r="F28" s="50">
        <f>E28/E$35</f>
        <v>2.0187923483672627E-3</v>
      </c>
      <c r="G28" s="23"/>
      <c r="H28" s="23">
        <v>3.5684765750761684</v>
      </c>
      <c r="I28" s="50">
        <f>H28/H$35</f>
        <v>1.732860281690575E-2</v>
      </c>
      <c r="J28" s="23"/>
      <c r="K28" s="23">
        <v>1.6783963560802537</v>
      </c>
      <c r="L28" s="50">
        <f>K28/K$35</f>
        <v>0.1492456565436194</v>
      </c>
      <c r="M28" s="23"/>
      <c r="N28" s="23">
        <v>2.1286196463474818</v>
      </c>
      <c r="O28" s="50">
        <f>N28/N$35</f>
        <v>0.21612873497958923</v>
      </c>
      <c r="P28" s="24"/>
      <c r="Q28" s="23">
        <f>SUM(B28,E28,H28,K28,N28)</f>
        <v>242.74403962577534</v>
      </c>
      <c r="R28" s="50">
        <f>Q28/Q$35</f>
        <v>0.17925945706974944</v>
      </c>
    </row>
    <row r="29" spans="1:18" ht="12.75" customHeight="1" x14ac:dyDescent="0.25">
      <c r="A29" s="43" t="s">
        <v>45</v>
      </c>
      <c r="B29" s="23">
        <v>0</v>
      </c>
      <c r="C29" s="50">
        <f>B29/B$35</f>
        <v>0</v>
      </c>
      <c r="D29" s="23"/>
      <c r="E29" s="23">
        <v>3.995956924505141</v>
      </c>
      <c r="F29" s="50">
        <f>E29/E$35</f>
        <v>5.6484188781145625E-2</v>
      </c>
      <c r="G29" s="23"/>
      <c r="H29" s="23">
        <v>15.441406157218601</v>
      </c>
      <c r="I29" s="50">
        <f>H29/H$35</f>
        <v>7.4983816932370551E-2</v>
      </c>
      <c r="J29" s="23"/>
      <c r="K29" s="23">
        <v>1.6633440063727514</v>
      </c>
      <c r="L29" s="50">
        <f>K29/K$35</f>
        <v>0.14790717781868529</v>
      </c>
      <c r="M29" s="23"/>
      <c r="N29" s="24">
        <v>0</v>
      </c>
      <c r="O29" s="50">
        <f>N29/N$35</f>
        <v>0</v>
      </c>
      <c r="P29" s="24"/>
      <c r="Q29" s="23">
        <f>SUM(B29,E29,H29,K29,N29)</f>
        <v>21.100707088096492</v>
      </c>
      <c r="R29" s="50">
        <f>Q29/Q$35</f>
        <v>1.5582262296661362E-2</v>
      </c>
    </row>
    <row r="30" spans="1:18" x14ac:dyDescent="0.25">
      <c r="A30" s="42" t="s">
        <v>8</v>
      </c>
      <c r="B30" s="23">
        <f>SUM(B27:B29)</f>
        <v>640.50335993661247</v>
      </c>
      <c r="C30" s="50">
        <f>B30/B$35</f>
        <v>0.60631916046100298</v>
      </c>
      <c r="D30" s="23"/>
      <c r="E30" s="23">
        <f>SUM(E27:E29)</f>
        <v>6.5768450361152535</v>
      </c>
      <c r="F30" s="50">
        <f>E30/E$35</f>
        <v>9.2965906195367584E-2</v>
      </c>
      <c r="G30" s="23"/>
      <c r="H30" s="23">
        <f>SUM(H27:H29)</f>
        <v>20.425306785394611</v>
      </c>
      <c r="I30" s="50">
        <f>H30/H$35</f>
        <v>9.9185750908284548E-2</v>
      </c>
      <c r="J30" s="23"/>
      <c r="K30" s="23">
        <f>SUM(K27:K29)</f>
        <v>4.6604772999999993</v>
      </c>
      <c r="L30" s="50">
        <f>K30/K$35</f>
        <v>0.41441700699919543</v>
      </c>
      <c r="M30" s="23"/>
      <c r="N30" s="23">
        <f>SUM(N27:N29)</f>
        <v>7.528711074226619</v>
      </c>
      <c r="O30" s="50">
        <f>N30/N$35</f>
        <v>0.76442534169573262</v>
      </c>
      <c r="P30" s="24"/>
      <c r="Q30" s="23">
        <f>SUM(Q27:Q29)</f>
        <v>679.69470013234888</v>
      </c>
      <c r="R30" s="50">
        <f>Q30/Q$35</f>
        <v>0.50193489037567063</v>
      </c>
    </row>
    <row r="31" spans="1:18" x14ac:dyDescent="0.25">
      <c r="A31" s="38" t="s">
        <v>54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3"/>
      <c r="R31" s="23"/>
    </row>
    <row r="32" spans="1:18" x14ac:dyDescent="0.25">
      <c r="A32" s="43" t="s">
        <v>46</v>
      </c>
      <c r="B32" s="23">
        <v>93.227114999999984</v>
      </c>
      <c r="C32" s="50">
        <f>B32/B$35</f>
        <v>8.8251505978977865E-2</v>
      </c>
      <c r="D32" s="23"/>
      <c r="E32" s="23">
        <v>1.1196414743269135E-3</v>
      </c>
      <c r="F32" s="50">
        <f>E32/E$35</f>
        <v>1.5826507041467542E-5</v>
      </c>
      <c r="G32" s="23"/>
      <c r="H32" s="23">
        <v>12.305967265554731</v>
      </c>
      <c r="I32" s="50">
        <f>H32/H$35</f>
        <v>5.9758054883151362E-2</v>
      </c>
      <c r="J32" s="23"/>
      <c r="K32" s="23">
        <v>5.4879826439197457</v>
      </c>
      <c r="L32" s="50">
        <f>K32/K$35</f>
        <v>0.48800008998150307</v>
      </c>
      <c r="M32" s="23"/>
      <c r="N32" s="24">
        <v>0</v>
      </c>
      <c r="O32" s="50">
        <f>N32/N$35</f>
        <v>0</v>
      </c>
      <c r="P32" s="24"/>
      <c r="Q32" s="23">
        <f>SUM(B32,E32,H32,K32,N32)</f>
        <v>111.02218455094879</v>
      </c>
      <c r="R32" s="50">
        <f>Q32/Q$35</f>
        <v>8.1986674342167318E-2</v>
      </c>
    </row>
    <row r="33" spans="1:19" x14ac:dyDescent="0.25">
      <c r="A33" s="42" t="s">
        <v>39</v>
      </c>
      <c r="B33" s="23">
        <v>181.51935799556156</v>
      </c>
      <c r="C33" s="50">
        <f>B33/B$35</f>
        <v>0.17183151819559714</v>
      </c>
      <c r="D33" s="23"/>
      <c r="E33" s="23">
        <v>25.544676930525668</v>
      </c>
      <c r="F33" s="50">
        <f>E33/E$35</f>
        <v>0.3610825595363174</v>
      </c>
      <c r="G33" s="23"/>
      <c r="H33" s="23">
        <v>116.2177457344453</v>
      </c>
      <c r="I33" s="50">
        <f>H33/H$35</f>
        <v>0.56435599722701246</v>
      </c>
      <c r="J33" s="23"/>
      <c r="K33" s="23">
        <v>0.15412575076795157</v>
      </c>
      <c r="L33" s="50">
        <f>K33/K$35</f>
        <v>1.3705105340768088E-2</v>
      </c>
      <c r="M33" s="23"/>
      <c r="N33" s="24">
        <v>2.2804273147156136</v>
      </c>
      <c r="O33" s="50">
        <f>N33/N$35</f>
        <v>0.23154247945991679</v>
      </c>
      <c r="P33" s="24"/>
      <c r="Q33" s="23">
        <f>SUM(B33,E33,H33,K33,N33)</f>
        <v>325.7163337260161</v>
      </c>
      <c r="R33" s="50">
        <f>Q33/Q$35</f>
        <v>0.24053209805887718</v>
      </c>
    </row>
    <row r="34" spans="1:19" x14ac:dyDescent="0.25">
      <c r="A34" s="42" t="s">
        <v>8</v>
      </c>
      <c r="B34" s="24">
        <f>SUM(B32:B33)</f>
        <v>274.74647299556153</v>
      </c>
      <c r="C34" s="50">
        <f>B34/B$35</f>
        <v>0.26008302417457502</v>
      </c>
      <c r="D34" s="24"/>
      <c r="E34" s="24">
        <f>SUM(E32:E33)</f>
        <v>25.545796571999993</v>
      </c>
      <c r="F34" s="50">
        <f>E34/E$35</f>
        <v>0.36109838604335887</v>
      </c>
      <c r="G34" s="24"/>
      <c r="H34" s="24">
        <f>SUM(H32:H33)</f>
        <v>128.52371300000004</v>
      </c>
      <c r="I34" s="50">
        <f>H34/H$35</f>
        <v>0.62411405211016391</v>
      </c>
      <c r="J34" s="24"/>
      <c r="K34" s="24">
        <f>SUM(K32:K33)</f>
        <v>5.6421083946876971</v>
      </c>
      <c r="L34" s="50">
        <f>K34/K$35</f>
        <v>0.5017051953222712</v>
      </c>
      <c r="M34" s="24"/>
      <c r="N34" s="24">
        <f>SUM(N32:N33)</f>
        <v>2.2804273147156136</v>
      </c>
      <c r="O34" s="50">
        <f>N34/N$35</f>
        <v>0.23154247945991679</v>
      </c>
      <c r="P34" s="24"/>
      <c r="Q34" s="24">
        <f>SUM(Q32:Q33)</f>
        <v>436.7385182769649</v>
      </c>
      <c r="R34" s="50">
        <f>Q34/Q$35</f>
        <v>0.32251877240104448</v>
      </c>
    </row>
    <row r="35" spans="1:19" x14ac:dyDescent="0.25">
      <c r="A35" s="7" t="s">
        <v>8</v>
      </c>
      <c r="B35" s="24">
        <f>B25+B30+B34</f>
        <v>1056.3798766471741</v>
      </c>
      <c r="C35" s="51">
        <f>C25+C30+C34</f>
        <v>1</v>
      </c>
      <c r="D35" s="24"/>
      <c r="E35" s="24">
        <f>E25+E30+E34</f>
        <v>70.744698839314623</v>
      </c>
      <c r="F35" s="51">
        <f>F25+F30+F34</f>
        <v>0.99999999999999989</v>
      </c>
      <c r="G35" s="24"/>
      <c r="H35" s="24">
        <f>H25+H30+H34</f>
        <v>205.92984978539468</v>
      </c>
      <c r="I35" s="51">
        <f>I25+I30+I34</f>
        <v>1</v>
      </c>
      <c r="J35" s="24"/>
      <c r="K35" s="24">
        <f>K25+K30+K34</f>
        <v>11.245863999999999</v>
      </c>
      <c r="L35" s="51">
        <f>L25+L30+L34</f>
        <v>1</v>
      </c>
      <c r="M35" s="24"/>
      <c r="N35" s="24">
        <f>N25+N30+N34</f>
        <v>9.8488507164422376</v>
      </c>
      <c r="O35" s="51">
        <f>O25+O30+O34</f>
        <v>0.99999999999999989</v>
      </c>
      <c r="P35" s="24"/>
      <c r="Q35" s="24">
        <f>Q25+Q30+Q34</f>
        <v>1354.1491399883255</v>
      </c>
      <c r="R35" s="51">
        <f>R25+R30+R34</f>
        <v>1</v>
      </c>
    </row>
    <row r="36" spans="1:19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9" x14ac:dyDescent="0.25">
      <c r="B37" s="70" t="s">
        <v>30</v>
      </c>
      <c r="C37" s="70"/>
      <c r="D37" s="46"/>
      <c r="E37" s="70" t="s">
        <v>9</v>
      </c>
      <c r="F37" s="70"/>
      <c r="G37" s="46"/>
      <c r="H37" s="70" t="s">
        <v>31</v>
      </c>
      <c r="I37" s="70"/>
      <c r="J37" s="46"/>
      <c r="K37" s="70" t="s">
        <v>10</v>
      </c>
      <c r="L37" s="70"/>
      <c r="M37" s="46"/>
      <c r="N37" s="45" t="s">
        <v>11</v>
      </c>
      <c r="O37" s="45"/>
      <c r="P37" s="24"/>
      <c r="Q37" s="70" t="s">
        <v>8</v>
      </c>
      <c r="R37" s="70"/>
    </row>
    <row r="38" spans="1:19" s="22" customFormat="1" x14ac:dyDescent="0.25">
      <c r="A38" s="44" t="s">
        <v>40</v>
      </c>
      <c r="B38" s="47" t="s">
        <v>1</v>
      </c>
      <c r="C38" s="47" t="s">
        <v>2</v>
      </c>
      <c r="D38" s="47"/>
      <c r="E38" s="47" t="s">
        <v>1</v>
      </c>
      <c r="F38" s="47" t="s">
        <v>2</v>
      </c>
      <c r="G38" s="47"/>
      <c r="H38" s="47" t="s">
        <v>1</v>
      </c>
      <c r="I38" s="47" t="s">
        <v>2</v>
      </c>
      <c r="J38" s="47"/>
      <c r="K38" s="47" t="s">
        <v>1</v>
      </c>
      <c r="L38" s="47" t="s">
        <v>2</v>
      </c>
      <c r="M38" s="47"/>
      <c r="N38" s="47" t="s">
        <v>1</v>
      </c>
      <c r="O38" s="47" t="s">
        <v>2</v>
      </c>
      <c r="P38" s="48"/>
      <c r="Q38" s="47" t="s">
        <v>1</v>
      </c>
      <c r="R38" s="47" t="s">
        <v>2</v>
      </c>
    </row>
    <row r="39" spans="1:19" x14ac:dyDescent="0.25">
      <c r="A39" s="7" t="s">
        <v>3</v>
      </c>
      <c r="B39" s="23">
        <f>B11+B22+B27</f>
        <v>515.82365142841672</v>
      </c>
      <c r="C39" s="50">
        <f>B39/B$42</f>
        <v>0.26385123622289608</v>
      </c>
      <c r="D39" s="23"/>
      <c r="E39" s="23">
        <f>E11+E22+E27</f>
        <v>13.930919713282108</v>
      </c>
      <c r="F39" s="50">
        <f>E39/E$42</f>
        <v>0.18666216273710892</v>
      </c>
      <c r="G39" s="23"/>
      <c r="H39" s="23">
        <f>H11+H22+H27</f>
        <v>9.4021839673574643</v>
      </c>
      <c r="I39" s="50">
        <f>H39/H$42</f>
        <v>4.1228737852570391E-3</v>
      </c>
      <c r="J39" s="23"/>
      <c r="K39" s="23">
        <f>K11+K22+K27</f>
        <v>2.1197830209096691</v>
      </c>
      <c r="L39" s="50">
        <f>K39/K$42</f>
        <v>7.9581399127235358E-2</v>
      </c>
      <c r="M39" s="23"/>
      <c r="N39" s="23">
        <f>N11+N22+N27</f>
        <v>6.8748129407737935</v>
      </c>
      <c r="O39" s="50">
        <f>N39/N$42</f>
        <v>0.20154982882544284</v>
      </c>
      <c r="P39" s="24"/>
      <c r="Q39" s="23">
        <f>B39+E39+H39+K39+N39</f>
        <v>548.15135107073991</v>
      </c>
      <c r="R39" s="50">
        <f>Q39/Q$42</f>
        <v>0.12541069757642417</v>
      </c>
    </row>
    <row r="40" spans="1:19" x14ac:dyDescent="0.25">
      <c r="A40" s="7" t="s">
        <v>4</v>
      </c>
      <c r="B40" s="23">
        <f>B14+B23+B28+B32</f>
        <v>1201.4864158082432</v>
      </c>
      <c r="C40" s="50">
        <f>B40/B$42</f>
        <v>0.61457762791246306</v>
      </c>
      <c r="D40" s="23"/>
      <c r="E40" s="23">
        <f>E14+E23+E28+E32</f>
        <v>3.340457735768136</v>
      </c>
      <c r="F40" s="50">
        <f>E40/E$42</f>
        <v>4.4759217504921046E-2</v>
      </c>
      <c r="G40" s="23"/>
      <c r="H40" s="23">
        <f>H14+H23+H28+H32</f>
        <v>20.986538898059884</v>
      </c>
      <c r="I40" s="50">
        <f>H40/H$42</f>
        <v>9.2026332782346662E-3</v>
      </c>
      <c r="J40" s="23"/>
      <c r="K40" s="23">
        <f>K14+K23+K28+K32</f>
        <v>10.824754003520763</v>
      </c>
      <c r="L40" s="50">
        <f>K40/K$42</f>
        <v>0.40638549337877439</v>
      </c>
      <c r="M40" s="23"/>
      <c r="N40" s="23">
        <f>N14+N23+N28+N32</f>
        <v>24.954503130737397</v>
      </c>
      <c r="O40" s="50">
        <f>N40/N$42</f>
        <v>0.73159457250017867</v>
      </c>
      <c r="P40" s="24"/>
      <c r="Q40" s="23">
        <f>B40+E40+H40+K40+N40</f>
        <v>1261.5926695763294</v>
      </c>
      <c r="R40" s="50">
        <f>Q40/Q$42</f>
        <v>0.28863783048206415</v>
      </c>
    </row>
    <row r="41" spans="1:19" x14ac:dyDescent="0.25">
      <c r="A41" s="7" t="s">
        <v>39</v>
      </c>
      <c r="B41" s="23">
        <f>B16+B24+B29+B33</f>
        <v>237.66902936556156</v>
      </c>
      <c r="C41" s="50">
        <f>B41/B$42</f>
        <v>0.12157113586464088</v>
      </c>
      <c r="D41" s="23"/>
      <c r="E41" s="23">
        <f>E16+E24+E29+E33</f>
        <v>57.360350315200094</v>
      </c>
      <c r="F41" s="50">
        <f>E41/E$42</f>
        <v>0.76857861975796993</v>
      </c>
      <c r="G41" s="23"/>
      <c r="H41" s="23">
        <f>H16+H24+H29+H33</f>
        <v>2250.1040734405669</v>
      </c>
      <c r="I41" s="50">
        <f>H41/H$42</f>
        <v>0.98667449293650822</v>
      </c>
      <c r="J41" s="23"/>
      <c r="K41" s="23">
        <f>K16+K24+K29+K33</f>
        <v>13.692127373999451</v>
      </c>
      <c r="L41" s="50">
        <f>K41/K$42</f>
        <v>0.51403310749399023</v>
      </c>
      <c r="M41" s="23"/>
      <c r="N41" s="23">
        <f>N16+N24+N29+N33</f>
        <v>2.2804273147156136</v>
      </c>
      <c r="O41" s="50">
        <f>N41/N$42</f>
        <v>6.6855598674378444E-2</v>
      </c>
      <c r="P41" s="24"/>
      <c r="Q41" s="23">
        <f>B41+E41+H41+K41+N41</f>
        <v>2561.106007810044</v>
      </c>
      <c r="R41" s="50">
        <f>Q41/Q$42</f>
        <v>0.58595147194151187</v>
      </c>
    </row>
    <row r="42" spans="1:19" x14ac:dyDescent="0.25">
      <c r="A42" s="7" t="s">
        <v>8</v>
      </c>
      <c r="B42" s="23">
        <f>SUM(B39:B41)</f>
        <v>1954.9790966022215</v>
      </c>
      <c r="C42" s="50">
        <f>SUM(C39:C41)</f>
        <v>1</v>
      </c>
      <c r="D42" s="23"/>
      <c r="E42" s="23">
        <f>SUM(E39:E41)</f>
        <v>74.631727764250343</v>
      </c>
      <c r="F42" s="50">
        <f>SUM(F39:F41)</f>
        <v>0.99999999999999989</v>
      </c>
      <c r="G42" s="23"/>
      <c r="H42" s="23">
        <f>SUM(H39:H41)</f>
        <v>2280.4927963059845</v>
      </c>
      <c r="I42" s="50">
        <f>SUM(I39:I41)</f>
        <v>0.99999999999999989</v>
      </c>
      <c r="J42" s="23"/>
      <c r="K42" s="23">
        <f>SUM(K39:K41)</f>
        <v>26.636664398429883</v>
      </c>
      <c r="L42" s="50">
        <f>SUM(L39:L41)</f>
        <v>1</v>
      </c>
      <c r="M42" s="23"/>
      <c r="N42" s="23">
        <f>SUM(N39:N41)</f>
        <v>34.109743386226803</v>
      </c>
      <c r="O42" s="50">
        <f>SUM(O39:O41)</f>
        <v>0.99999999999999989</v>
      </c>
      <c r="P42" s="24"/>
      <c r="Q42" s="23">
        <f>SUM(Q39:Q41)</f>
        <v>4370.8500284571128</v>
      </c>
      <c r="R42" s="50">
        <f>SUM(R39:R41)</f>
        <v>1.0000000000000002</v>
      </c>
    </row>
    <row r="43" spans="1:19" hidden="1" x14ac:dyDescent="0.25"/>
    <row r="44" spans="1:19" hidden="1" x14ac:dyDescent="0.25">
      <c r="O44" s="30" t="s">
        <v>32</v>
      </c>
      <c r="Q44" s="49"/>
      <c r="R44" s="49">
        <f>Q39-'Table 2.2'!D41</f>
        <v>0</v>
      </c>
      <c r="S44" s="49">
        <f>Q39-'Table 2.3'!D47</f>
        <v>0</v>
      </c>
    </row>
    <row r="45" spans="1:19" hidden="1" x14ac:dyDescent="0.25">
      <c r="O45" s="30" t="s">
        <v>32</v>
      </c>
      <c r="Q45" s="49"/>
      <c r="R45" s="49">
        <f>Q40-'Table 2.2'!E41</f>
        <v>0</v>
      </c>
      <c r="S45" s="49">
        <f>Q40-'Table 2.3'!E47</f>
        <v>0</v>
      </c>
    </row>
    <row r="46" spans="1:19" hidden="1" x14ac:dyDescent="0.25">
      <c r="A46" s="30" t="s">
        <v>32</v>
      </c>
      <c r="B46" s="49">
        <f>B42-'Table 2.2'!C12</f>
        <v>0</v>
      </c>
      <c r="E46" s="49">
        <f>E42-'Table 2.2'!C18</f>
        <v>0</v>
      </c>
      <c r="H46" s="49">
        <f>H42-'Table 2.2'!C24</f>
        <v>0</v>
      </c>
      <c r="K46" s="49">
        <f>K42-'Table 2.2'!C31</f>
        <v>0</v>
      </c>
      <c r="N46" s="49">
        <f>N42-'Table 2.2'!C39</f>
        <v>0</v>
      </c>
      <c r="Q46" s="49">
        <f>Q42-'Table 2.2'!C41</f>
        <v>0</v>
      </c>
      <c r="R46" s="49">
        <f>Q41-'Table 2.2'!F41</f>
        <v>0</v>
      </c>
      <c r="S46" s="49">
        <f>Q41-'Table 2.3'!F47</f>
        <v>0</v>
      </c>
    </row>
    <row r="47" spans="1:19" hidden="1" x14ac:dyDescent="0.25">
      <c r="A47" s="30" t="s">
        <v>32</v>
      </c>
      <c r="B47" s="49">
        <f>B42-'Table 2.3'!C14</f>
        <v>0</v>
      </c>
      <c r="E47" s="49">
        <f>E42-'Table 2.3'!C22</f>
        <v>0</v>
      </c>
      <c r="H47" s="49">
        <f>H42-'Table 2.3'!C30</f>
        <v>0</v>
      </c>
      <c r="K47" s="49">
        <f>K42-'Table 2.3'!C37</f>
        <v>0</v>
      </c>
      <c r="N47" s="49">
        <f>N42-'Table 2.3'!C45</f>
        <v>0</v>
      </c>
      <c r="Q47" s="49">
        <f>Q42-'Table 2.3'!C47</f>
        <v>0</v>
      </c>
    </row>
    <row r="48" spans="1:19" x14ac:dyDescent="0.25">
      <c r="A48" s="29"/>
      <c r="B48" s="40"/>
    </row>
    <row r="49" spans="1:1" x14ac:dyDescent="0.25">
      <c r="A49" s="14" t="s">
        <v>38</v>
      </c>
    </row>
    <row r="50" spans="1:1" x14ac:dyDescent="0.25">
      <c r="A50" s="38" t="s">
        <v>71</v>
      </c>
    </row>
    <row r="51" spans="1:1" x14ac:dyDescent="0.25">
      <c r="A51" s="38" t="s">
        <v>47</v>
      </c>
    </row>
    <row r="52" spans="1:1" x14ac:dyDescent="0.25">
      <c r="A52" s="38" t="s">
        <v>72</v>
      </c>
    </row>
    <row r="53" spans="1:1" x14ac:dyDescent="0.25">
      <c r="A53" s="38" t="s">
        <v>62</v>
      </c>
    </row>
    <row r="54" spans="1:1" x14ac:dyDescent="0.25">
      <c r="A54" s="38" t="s">
        <v>63</v>
      </c>
    </row>
    <row r="55" spans="1:1" x14ac:dyDescent="0.25">
      <c r="A55" s="38" t="s">
        <v>64</v>
      </c>
    </row>
    <row r="56" spans="1:1" x14ac:dyDescent="0.25">
      <c r="A56" s="38" t="s">
        <v>65</v>
      </c>
    </row>
    <row r="57" spans="1:1" x14ac:dyDescent="0.25">
      <c r="A57" s="58" t="s">
        <v>55</v>
      </c>
    </row>
  </sheetData>
  <mergeCells count="15">
    <mergeCell ref="E5:F5"/>
    <mergeCell ref="B19:C19"/>
    <mergeCell ref="B5:C5"/>
    <mergeCell ref="B37:C37"/>
    <mergeCell ref="E37:F37"/>
    <mergeCell ref="E19:F19"/>
    <mergeCell ref="Q19:R19"/>
    <mergeCell ref="Q37:R37"/>
    <mergeCell ref="K5:L5"/>
    <mergeCell ref="H19:I19"/>
    <mergeCell ref="K19:L19"/>
    <mergeCell ref="H37:I37"/>
    <mergeCell ref="K37:L37"/>
    <mergeCell ref="H5:I5"/>
    <mergeCell ref="Q5:R5"/>
  </mergeCells>
  <phoneticPr fontId="0" type="noConversion"/>
  <printOptions horizontalCentered="1"/>
  <pageMargins left="0.75" right="0.75" top="1" bottom="1" header="0.5" footer="0.5"/>
  <pageSetup scale="71" orientation="landscape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G63"/>
  <sheetViews>
    <sheetView tabSelected="1" zoomScale="70" workbookViewId="0">
      <selection activeCell="E41" sqref="E41"/>
    </sheetView>
  </sheetViews>
  <sheetFormatPr defaultColWidth="9.08984375" defaultRowHeight="12.5" x14ac:dyDescent="0.25"/>
  <cols>
    <col min="2" max="2" width="13.54296875" customWidth="1"/>
    <col min="3" max="6" width="10.6328125" customWidth="1"/>
  </cols>
  <sheetData>
    <row r="1" spans="1:6" ht="18" x14ac:dyDescent="0.4">
      <c r="A1" s="1" t="s">
        <v>36</v>
      </c>
      <c r="B1" s="16"/>
      <c r="C1" s="16"/>
      <c r="D1" s="16"/>
      <c r="E1" s="16"/>
      <c r="F1" s="16"/>
    </row>
    <row r="2" spans="1:6" s="3" customFormat="1" ht="18" customHeight="1" x14ac:dyDescent="0.4">
      <c r="A2" s="1" t="s">
        <v>60</v>
      </c>
      <c r="B2" s="1"/>
      <c r="C2" s="1"/>
      <c r="D2" s="1"/>
      <c r="E2" s="1"/>
      <c r="F2" s="1"/>
    </row>
    <row r="3" spans="1:6" s="6" customFormat="1" ht="15.75" customHeight="1" x14ac:dyDescent="0.35">
      <c r="A3" s="4" t="s">
        <v>69</v>
      </c>
      <c r="B3" s="4"/>
      <c r="C3" s="4"/>
      <c r="D3" s="4"/>
      <c r="E3" s="4"/>
      <c r="F3" s="4"/>
    </row>
    <row r="4" spans="1:6" s="6" customFormat="1" ht="6" customHeight="1" x14ac:dyDescent="0.35">
      <c r="A4" s="4"/>
      <c r="B4" s="4"/>
      <c r="C4" s="4"/>
      <c r="D4" s="4"/>
      <c r="E4" s="4"/>
      <c r="F4" s="4"/>
    </row>
    <row r="5" spans="1:6" s="6" customFormat="1" ht="13" x14ac:dyDescent="0.3">
      <c r="C5" s="57"/>
      <c r="D5" s="73" t="s">
        <v>40</v>
      </c>
      <c r="E5" s="74"/>
      <c r="F5" s="75"/>
    </row>
    <row r="6" spans="1:6" s="6" customFormat="1" ht="13" x14ac:dyDescent="0.3">
      <c r="C6" s="62" t="s">
        <v>8</v>
      </c>
      <c r="D6" s="59" t="s">
        <v>3</v>
      </c>
      <c r="E6" s="59" t="s">
        <v>59</v>
      </c>
      <c r="F6" s="60" t="s">
        <v>39</v>
      </c>
    </row>
    <row r="7" spans="1:6" s="6" customFormat="1" ht="13" x14ac:dyDescent="0.3">
      <c r="C7" s="63" t="s">
        <v>1</v>
      </c>
      <c r="D7" s="15" t="s">
        <v>1</v>
      </c>
      <c r="E7" s="15" t="s">
        <v>1</v>
      </c>
      <c r="F7" s="61" t="s">
        <v>1</v>
      </c>
    </row>
    <row r="8" spans="1:6" ht="13" x14ac:dyDescent="0.3">
      <c r="A8" s="6" t="s">
        <v>5</v>
      </c>
      <c r="B8" s="6"/>
    </row>
    <row r="9" spans="1:6" ht="13" x14ac:dyDescent="0.3">
      <c r="A9" s="6"/>
      <c r="B9" s="7" t="s">
        <v>16</v>
      </c>
      <c r="C9" s="8">
        <f>D9+E9+F9</f>
        <v>203.9079709077763</v>
      </c>
      <c r="D9" s="8">
        <v>54.595818245916156</v>
      </c>
      <c r="E9" s="8">
        <v>149.11288397204271</v>
      </c>
      <c r="F9" s="64">
        <v>0.19926868981745069</v>
      </c>
    </row>
    <row r="10" spans="1:6" ht="13" x14ac:dyDescent="0.3">
      <c r="A10" s="6"/>
      <c r="B10" s="7" t="s">
        <v>17</v>
      </c>
      <c r="C10" s="9">
        <f>D10+E10+F10</f>
        <v>121.57219764421903</v>
      </c>
      <c r="D10" s="9">
        <v>21.418912284507385</v>
      </c>
      <c r="E10" s="9">
        <v>82.770927540797331</v>
      </c>
      <c r="F10" s="65">
        <v>17.382357818914315</v>
      </c>
    </row>
    <row r="11" spans="1:6" ht="13" x14ac:dyDescent="0.3">
      <c r="A11" s="6"/>
      <c r="B11" s="7" t="s">
        <v>18</v>
      </c>
      <c r="C11" s="10">
        <f>D11+E11+F11</f>
        <v>1629.4989280502264</v>
      </c>
      <c r="D11" s="10">
        <v>439.80892089799323</v>
      </c>
      <c r="E11" s="10">
        <v>969.60260429540335</v>
      </c>
      <c r="F11" s="66">
        <v>220.08740285682975</v>
      </c>
    </row>
    <row r="12" spans="1:6" ht="13" x14ac:dyDescent="0.3">
      <c r="A12" s="6"/>
      <c r="B12" s="11" t="s">
        <v>8</v>
      </c>
      <c r="C12" s="10">
        <f>SUM(C9:C11)</f>
        <v>1954.9790966022217</v>
      </c>
      <c r="D12" s="10">
        <f>SUM(D9:D11)</f>
        <v>515.82365142841672</v>
      </c>
      <c r="E12" s="10">
        <f>SUM(E9:E11)</f>
        <v>1201.4864158082435</v>
      </c>
      <c r="F12" s="66">
        <f>SUM(F9:F11)</f>
        <v>237.66902936556153</v>
      </c>
    </row>
    <row r="13" spans="1:6" ht="5.15" customHeight="1" x14ac:dyDescent="0.3">
      <c r="A13" s="6"/>
      <c r="B13" s="6"/>
    </row>
    <row r="14" spans="1:6" ht="13" x14ac:dyDescent="0.3">
      <c r="A14" s="6" t="s">
        <v>9</v>
      </c>
      <c r="B14" s="6"/>
    </row>
    <row r="15" spans="1:6" ht="13" x14ac:dyDescent="0.3">
      <c r="A15" s="6"/>
      <c r="B15" s="7" t="s">
        <v>17</v>
      </c>
      <c r="C15" s="8">
        <f>D15+E15+F15</f>
        <v>6.1308612097339505</v>
      </c>
      <c r="D15" s="8">
        <v>0.89268786935256439</v>
      </c>
      <c r="E15" s="8">
        <v>0.44931071618225427</v>
      </c>
      <c r="F15" s="64">
        <v>4.7888626241991314</v>
      </c>
    </row>
    <row r="16" spans="1:6" ht="13" x14ac:dyDescent="0.3">
      <c r="A16" s="6"/>
      <c r="B16" s="7" t="s">
        <v>19</v>
      </c>
      <c r="C16" s="9">
        <f>D16+E16+F16</f>
        <v>29.472556819664661</v>
      </c>
      <c r="D16" s="9">
        <v>5.5096847512854978</v>
      </c>
      <c r="E16" s="9">
        <v>0.98768041718149002</v>
      </c>
      <c r="F16" s="65">
        <v>22.975191651197672</v>
      </c>
    </row>
    <row r="17" spans="1:7" ht="13" x14ac:dyDescent="0.3">
      <c r="A17" s="6"/>
      <c r="B17" s="7" t="s">
        <v>18</v>
      </c>
      <c r="C17" s="10">
        <f>D17+E17+F17</f>
        <v>39.028309734851724</v>
      </c>
      <c r="D17" s="10">
        <v>7.5285470926440459</v>
      </c>
      <c r="E17" s="10">
        <v>1.903466602404392</v>
      </c>
      <c r="F17" s="66">
        <v>29.596296039803288</v>
      </c>
    </row>
    <row r="18" spans="1:7" ht="13" x14ac:dyDescent="0.3">
      <c r="A18" s="6"/>
      <c r="B18" s="11" t="s">
        <v>8</v>
      </c>
      <c r="C18" s="10">
        <f>SUM(C15:C17)</f>
        <v>74.631727764250343</v>
      </c>
      <c r="D18" s="10">
        <f>SUM(D15:D17)</f>
        <v>13.930919713282108</v>
      </c>
      <c r="E18" s="10">
        <f>SUM(E15:E17)</f>
        <v>3.3404577357681364</v>
      </c>
      <c r="F18" s="66">
        <f>SUM(F15:F17)</f>
        <v>57.360350315200094</v>
      </c>
    </row>
    <row r="19" spans="1:7" ht="5.15" customHeight="1" x14ac:dyDescent="0.3">
      <c r="A19" s="6"/>
      <c r="B19" s="6"/>
    </row>
    <row r="20" spans="1:7" ht="13" x14ac:dyDescent="0.3">
      <c r="A20" s="52" t="s">
        <v>56</v>
      </c>
      <c r="B20" s="6"/>
    </row>
    <row r="21" spans="1:7" ht="13" x14ac:dyDescent="0.3">
      <c r="A21" s="6"/>
      <c r="B21" s="7" t="s">
        <v>17</v>
      </c>
      <c r="C21" s="8">
        <f>D21+E21+F21</f>
        <v>9.6392933815871515</v>
      </c>
      <c r="D21" s="8">
        <v>9.8383886710148749E-2</v>
      </c>
      <c r="E21" s="8">
        <v>0.28933908137037578</v>
      </c>
      <c r="F21" s="64">
        <v>9.2515704135066272</v>
      </c>
    </row>
    <row r="22" spans="1:7" ht="13" x14ac:dyDescent="0.3">
      <c r="A22" s="6"/>
      <c r="B22" s="7" t="s">
        <v>18</v>
      </c>
      <c r="C22" s="9">
        <f>D22+E22+F22</f>
        <v>1852.1873449767822</v>
      </c>
      <c r="D22" s="9">
        <v>8.5966686225345867</v>
      </c>
      <c r="E22" s="9">
        <v>15.630513996670386</v>
      </c>
      <c r="F22" s="65">
        <v>1827.9601623575772</v>
      </c>
      <c r="G22" s="7"/>
    </row>
    <row r="23" spans="1:7" ht="13" x14ac:dyDescent="0.3">
      <c r="A23" s="6"/>
      <c r="B23" t="s">
        <v>20</v>
      </c>
      <c r="C23" s="10">
        <f>D23+E23+F23</f>
        <v>418.66615794761555</v>
      </c>
      <c r="D23" s="10">
        <v>0.70713145811272926</v>
      </c>
      <c r="E23" s="10">
        <v>5.0666858200191189</v>
      </c>
      <c r="F23" s="66">
        <v>412.8923406694837</v>
      </c>
    </row>
    <row r="24" spans="1:7" ht="13" x14ac:dyDescent="0.3">
      <c r="A24" s="6"/>
      <c r="B24" s="11" t="s">
        <v>8</v>
      </c>
      <c r="C24" s="10">
        <f>SUM(C21:C23)</f>
        <v>2280.4927963059849</v>
      </c>
      <c r="D24" s="10">
        <f>SUM(D21:D23)</f>
        <v>9.4021839673574643</v>
      </c>
      <c r="E24" s="10">
        <f>SUM(E21:E23)</f>
        <v>20.98653889805988</v>
      </c>
      <c r="F24" s="66">
        <f>SUM(F21:F23)</f>
        <v>2250.1040734405678</v>
      </c>
    </row>
    <row r="25" spans="1:7" ht="5.15" customHeight="1" x14ac:dyDescent="0.3">
      <c r="A25" s="6"/>
      <c r="B25" s="6"/>
    </row>
    <row r="26" spans="1:7" ht="12.75" customHeight="1" x14ac:dyDescent="0.3">
      <c r="A26" s="6" t="s">
        <v>10</v>
      </c>
      <c r="B26" s="6"/>
      <c r="C26" s="53"/>
      <c r="D26" s="53"/>
      <c r="E26" s="53"/>
      <c r="F26" s="53"/>
    </row>
    <row r="27" spans="1:7" ht="12.75" customHeight="1" x14ac:dyDescent="0.3">
      <c r="A27" s="6"/>
      <c r="B27" s="7" t="s">
        <v>21</v>
      </c>
      <c r="C27" s="8">
        <f>D27+E27+F27</f>
        <v>0.95121298949483013</v>
      </c>
      <c r="D27" s="8">
        <v>3.6315056953512802E-2</v>
      </c>
      <c r="E27" s="8">
        <v>0.91489793254131735</v>
      </c>
      <c r="F27" s="64">
        <v>0</v>
      </c>
    </row>
    <row r="28" spans="1:7" ht="12.75" customHeight="1" x14ac:dyDescent="0.3">
      <c r="A28" s="6"/>
      <c r="B28" s="7" t="s">
        <v>22</v>
      </c>
      <c r="C28" s="9">
        <f>D28+E28+F28</f>
        <v>4.3354433679476454</v>
      </c>
      <c r="D28" s="9">
        <v>1.9497881455658734</v>
      </c>
      <c r="E28" s="9">
        <v>1.8192776308850405</v>
      </c>
      <c r="F28" s="65">
        <v>0.56637759149673195</v>
      </c>
    </row>
    <row r="29" spans="1:7" ht="12.75" customHeight="1" x14ac:dyDescent="0.3">
      <c r="A29" s="6"/>
      <c r="B29" s="7" t="s">
        <v>23</v>
      </c>
      <c r="C29" s="9">
        <f>D29+E29+F29</f>
        <v>20.560632529559555</v>
      </c>
      <c r="D29" s="9">
        <v>0.10686368582824118</v>
      </c>
      <c r="E29" s="9">
        <v>7.3280190612285958</v>
      </c>
      <c r="F29" s="65">
        <v>13.125749782502719</v>
      </c>
    </row>
    <row r="30" spans="1:7" ht="12.75" customHeight="1" x14ac:dyDescent="0.3">
      <c r="A30" s="6"/>
      <c r="B30" s="7" t="s">
        <v>24</v>
      </c>
      <c r="C30" s="10">
        <f>D30+E30+F30</f>
        <v>0.78937551142785012</v>
      </c>
      <c r="D30" s="10">
        <v>2.6816132562041822E-2</v>
      </c>
      <c r="E30" s="10">
        <v>0.76255937886580827</v>
      </c>
      <c r="F30" s="66">
        <v>0</v>
      </c>
    </row>
    <row r="31" spans="1:7" ht="12.75" customHeight="1" x14ac:dyDescent="0.3">
      <c r="A31" s="6"/>
      <c r="B31" s="11" t="s">
        <v>8</v>
      </c>
      <c r="C31" s="54">
        <f>SUM(C27:C30)</f>
        <v>26.636664398429879</v>
      </c>
      <c r="D31" s="54">
        <f>SUM(D27:D30)</f>
        <v>2.1197830209096695</v>
      </c>
      <c r="E31" s="54">
        <f>SUM(E27:E30)</f>
        <v>10.824754003520761</v>
      </c>
      <c r="F31" s="67">
        <f>SUM(F27:F30)</f>
        <v>13.692127373999451</v>
      </c>
    </row>
    <row r="32" spans="1:7" ht="5.15" customHeight="1" x14ac:dyDescent="0.3">
      <c r="A32" s="6"/>
      <c r="B32" s="6"/>
      <c r="C32" s="12"/>
      <c r="D32" s="12"/>
      <c r="E32" s="12"/>
      <c r="F32" s="12"/>
    </row>
    <row r="33" spans="1:6" ht="12.75" customHeight="1" x14ac:dyDescent="0.3">
      <c r="A33" s="6" t="s">
        <v>11</v>
      </c>
      <c r="B33" s="6"/>
      <c r="C33" s="12"/>
      <c r="D33" s="12"/>
      <c r="E33" s="12"/>
      <c r="F33" s="12"/>
    </row>
    <row r="34" spans="1:6" ht="12.75" customHeight="1" x14ac:dyDescent="0.3">
      <c r="A34" s="6"/>
      <c r="B34" s="7" t="s">
        <v>25</v>
      </c>
      <c r="C34" s="8">
        <f>D34+E34+F34</f>
        <v>5.0794315333392177</v>
      </c>
      <c r="D34" s="8">
        <v>1.864110488333683</v>
      </c>
      <c r="E34" s="8">
        <v>3.2153210450055343</v>
      </c>
      <c r="F34" s="64">
        <v>0</v>
      </c>
    </row>
    <row r="35" spans="1:6" ht="12.75" customHeight="1" x14ac:dyDescent="0.3">
      <c r="A35" s="6"/>
      <c r="B35" s="7" t="s">
        <v>26</v>
      </c>
      <c r="C35" s="9">
        <f>D35+E35+F35</f>
        <v>6.3672078896703255</v>
      </c>
      <c r="D35" s="9">
        <v>1.8416536694751806</v>
      </c>
      <c r="E35" s="9">
        <v>4.5255542201951453</v>
      </c>
      <c r="F35" s="65">
        <v>0</v>
      </c>
    </row>
    <row r="36" spans="1:6" ht="12.75" customHeight="1" x14ac:dyDescent="0.3">
      <c r="A36" s="6"/>
      <c r="B36" s="7" t="s">
        <v>27</v>
      </c>
      <c r="C36" s="9">
        <f>D36+E36+F36</f>
        <v>22.215002636054756</v>
      </c>
      <c r="D36" s="9">
        <v>3.1199524397341873</v>
      </c>
      <c r="E36" s="9">
        <v>16.814622881604954</v>
      </c>
      <c r="F36" s="65">
        <v>2.2804273147156136</v>
      </c>
    </row>
    <row r="37" spans="1:6" ht="12.75" customHeight="1" x14ac:dyDescent="0.3">
      <c r="A37" s="6"/>
      <c r="B37" s="7" t="s">
        <v>28</v>
      </c>
      <c r="C37" s="9">
        <f>D37+E37+F37</f>
        <v>0.44810132716250289</v>
      </c>
      <c r="D37" s="9">
        <v>4.909634323074287E-2</v>
      </c>
      <c r="E37" s="9">
        <v>0.39900498393176004</v>
      </c>
      <c r="F37" s="65">
        <v>0</v>
      </c>
    </row>
    <row r="38" spans="1:6" ht="12.75" customHeight="1" x14ac:dyDescent="0.3">
      <c r="A38" s="6"/>
      <c r="B38" s="7" t="s">
        <v>29</v>
      </c>
      <c r="C38" s="10">
        <f>D38+E38+F38</f>
        <v>0</v>
      </c>
      <c r="D38" s="10">
        <v>0</v>
      </c>
      <c r="E38" s="10">
        <v>0</v>
      </c>
      <c r="F38" s="66">
        <v>0</v>
      </c>
    </row>
    <row r="39" spans="1:6" ht="12.75" customHeight="1" x14ac:dyDescent="0.3">
      <c r="A39" s="6"/>
      <c r="B39" s="11" t="s">
        <v>8</v>
      </c>
      <c r="C39" s="54">
        <f>SUM(C34:C38)</f>
        <v>34.109743386226803</v>
      </c>
      <c r="D39" s="54">
        <f>SUM(D34:D38)</f>
        <v>6.8748129407737943</v>
      </c>
      <c r="E39" s="54">
        <f>SUM(E34:E38)</f>
        <v>24.954503130737393</v>
      </c>
      <c r="F39" s="67">
        <f>SUM(F34:F38)</f>
        <v>2.2804273147156136</v>
      </c>
    </row>
    <row r="40" spans="1:6" ht="5.15" customHeight="1" x14ac:dyDescent="0.3">
      <c r="A40" s="6"/>
      <c r="B40" s="6"/>
    </row>
    <row r="41" spans="1:6" ht="12.75" customHeight="1" thickBot="1" x14ac:dyDescent="0.35">
      <c r="A41" s="6"/>
      <c r="B41" s="11" t="s">
        <v>15</v>
      </c>
      <c r="C41" s="13">
        <f>SUM(C12,C18,C24,C31,C39)</f>
        <v>4370.8500284571137</v>
      </c>
      <c r="D41" s="13">
        <f>SUM(D12,D18,D24,D31,D39)</f>
        <v>548.15135107073991</v>
      </c>
      <c r="E41" s="13">
        <f>SUM(E12,E18,E24,E31,E39)</f>
        <v>1261.5926695763296</v>
      </c>
      <c r="F41" s="13">
        <f>SUM(F12,F18,F24,F31,F39)</f>
        <v>2561.106007810045</v>
      </c>
    </row>
    <row r="42" spans="1:6" ht="12.75" hidden="1" customHeight="1" thickTop="1" x14ac:dyDescent="0.25">
      <c r="B42" s="17"/>
    </row>
    <row r="43" spans="1:6" ht="12.75" hidden="1" customHeight="1" x14ac:dyDescent="0.25">
      <c r="B43" s="56" t="s">
        <v>43</v>
      </c>
      <c r="C43" s="31">
        <v>0</v>
      </c>
      <c r="D43" s="31">
        <v>0</v>
      </c>
      <c r="E43" s="31">
        <v>0</v>
      </c>
      <c r="F43" s="31">
        <v>5.1159076974727213E-13</v>
      </c>
    </row>
    <row r="44" spans="1:6" ht="12.75" hidden="1" customHeight="1" x14ac:dyDescent="0.25">
      <c r="B44" s="56" t="s">
        <v>43</v>
      </c>
      <c r="C44" s="31">
        <f>C41-'Table 2.3'!C47</f>
        <v>0</v>
      </c>
      <c r="D44" s="31">
        <f>D41-'Table 2.3'!D47</f>
        <v>0</v>
      </c>
      <c r="E44" s="31">
        <f>E41-'Table 2.3'!E47</f>
        <v>0</v>
      </c>
      <c r="F44" s="31">
        <f>F41-'Table 2.3'!F47</f>
        <v>0</v>
      </c>
    </row>
    <row r="45" spans="1:6" ht="12.75" hidden="1" customHeight="1" x14ac:dyDescent="0.25">
      <c r="B45" s="17"/>
      <c r="C45" s="31">
        <f>C41-'Table 2.1'!Q42</f>
        <v>0</v>
      </c>
      <c r="D45" s="31">
        <f>D41-'Table 2.1'!Q39</f>
        <v>0</v>
      </c>
      <c r="E45" s="31">
        <f>E41-'Table 2.1'!Q40</f>
        <v>0</v>
      </c>
      <c r="F45" s="31">
        <f>F41-'Table 2.1'!Q41</f>
        <v>0</v>
      </c>
    </row>
    <row r="46" spans="1:6" ht="12.75" customHeight="1" thickTop="1" x14ac:dyDescent="0.25"/>
    <row r="47" spans="1:6" ht="12.75" customHeight="1" x14ac:dyDescent="0.25">
      <c r="C47" s="68"/>
    </row>
    <row r="48" spans="1:6" ht="12.75" customHeight="1" x14ac:dyDescent="0.25">
      <c r="C48" s="69"/>
    </row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</sheetData>
  <mergeCells count="1">
    <mergeCell ref="D5:F5"/>
  </mergeCells>
  <phoneticPr fontId="0" type="noConversion"/>
  <printOptions horizontalCentered="1"/>
  <pageMargins left="0.75" right="0.75" top="1" bottom="1" header="0.5" footer="0.5"/>
  <pageSetup scale="95" firstPageNumber="37" orientation="landscape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G60"/>
  <sheetViews>
    <sheetView zoomScale="70" workbookViewId="0"/>
  </sheetViews>
  <sheetFormatPr defaultColWidth="9.08984375" defaultRowHeight="12.5" x14ac:dyDescent="0.25"/>
  <cols>
    <col min="2" max="2" width="17.08984375" customWidth="1"/>
    <col min="3" max="6" width="10.6328125" customWidth="1"/>
  </cols>
  <sheetData>
    <row r="1" spans="1:7" ht="18" x14ac:dyDescent="0.4">
      <c r="A1" s="1" t="s">
        <v>37</v>
      </c>
      <c r="B1" s="16"/>
      <c r="C1" s="16"/>
      <c r="D1" s="16"/>
      <c r="E1" s="16"/>
      <c r="F1" s="16"/>
    </row>
    <row r="2" spans="1:7" s="3" customFormat="1" ht="18" x14ac:dyDescent="0.4">
      <c r="A2" s="1" t="s">
        <v>60</v>
      </c>
      <c r="B2" s="1"/>
      <c r="C2" s="1"/>
      <c r="D2" s="1"/>
      <c r="E2" s="1"/>
      <c r="F2" s="1"/>
      <c r="G2" s="2"/>
    </row>
    <row r="3" spans="1:7" s="6" customFormat="1" ht="15.5" x14ac:dyDescent="0.35">
      <c r="A3" s="4" t="s">
        <v>70</v>
      </c>
      <c r="B3" s="4"/>
      <c r="C3" s="4"/>
      <c r="D3" s="4"/>
      <c r="E3" s="4"/>
      <c r="F3" s="4"/>
      <c r="G3" s="5"/>
    </row>
    <row r="4" spans="1:7" ht="6" customHeight="1" x14ac:dyDescent="0.25">
      <c r="B4" s="41"/>
      <c r="C4" s="39"/>
      <c r="D4" s="39"/>
      <c r="E4" s="39"/>
      <c r="F4" s="39"/>
    </row>
    <row r="5" spans="1:7" s="6" customFormat="1" ht="13" x14ac:dyDescent="0.3">
      <c r="C5" s="57"/>
      <c r="D5" s="73" t="s">
        <v>40</v>
      </c>
      <c r="E5" s="74"/>
      <c r="F5" s="75"/>
    </row>
    <row r="6" spans="1:7" s="6" customFormat="1" ht="13" x14ac:dyDescent="0.3">
      <c r="C6" s="62" t="s">
        <v>8</v>
      </c>
      <c r="D6" s="59" t="s">
        <v>3</v>
      </c>
      <c r="E6" s="59" t="s">
        <v>59</v>
      </c>
      <c r="F6" s="60" t="s">
        <v>39</v>
      </c>
    </row>
    <row r="7" spans="1:7" s="6" customFormat="1" ht="13" x14ac:dyDescent="0.3">
      <c r="C7" s="63" t="s">
        <v>1</v>
      </c>
      <c r="D7" s="15" t="s">
        <v>1</v>
      </c>
      <c r="E7" s="15" t="s">
        <v>1</v>
      </c>
      <c r="F7" s="61" t="s">
        <v>1</v>
      </c>
    </row>
    <row r="8" spans="1:7" ht="13" x14ac:dyDescent="0.3">
      <c r="A8" s="6" t="s">
        <v>5</v>
      </c>
      <c r="B8" s="6"/>
    </row>
    <row r="9" spans="1:7" ht="13" x14ac:dyDescent="0.3">
      <c r="A9" s="6"/>
      <c r="B9" s="7" t="s">
        <v>6</v>
      </c>
      <c r="C9" s="8">
        <f>D9+E9+F9</f>
        <v>1906.2458523811379</v>
      </c>
      <c r="D9" s="8">
        <v>509.28959995368677</v>
      </c>
      <c r="E9" s="8">
        <v>1160.3521847604873</v>
      </c>
      <c r="F9" s="64">
        <v>236.60406766696383</v>
      </c>
    </row>
    <row r="10" spans="1:7" ht="13" x14ac:dyDescent="0.3">
      <c r="A10" s="6"/>
      <c r="B10" s="7" t="s">
        <v>7</v>
      </c>
      <c r="C10" s="9">
        <f>D10+E10+F10</f>
        <v>48.014397820699941</v>
      </c>
      <c r="D10" s="9">
        <v>6.3093528729266675</v>
      </c>
      <c r="E10" s="9">
        <v>40.640083249175554</v>
      </c>
      <c r="F10" s="65">
        <v>1.0649616985977213</v>
      </c>
    </row>
    <row r="11" spans="1:7" ht="13" x14ac:dyDescent="0.3">
      <c r="A11" s="6"/>
      <c r="B11" s="7" t="s">
        <v>12</v>
      </c>
      <c r="C11" s="9">
        <f>D11+E11+F11</f>
        <v>0.3022007858972634</v>
      </c>
      <c r="D11" s="9">
        <v>9.3310940309433002E-2</v>
      </c>
      <c r="E11" s="9">
        <v>0.20888984558783041</v>
      </c>
      <c r="F11" s="65">
        <v>0</v>
      </c>
    </row>
    <row r="12" spans="1:7" ht="13" x14ac:dyDescent="0.3">
      <c r="A12" s="6"/>
      <c r="B12" s="14" t="s">
        <v>13</v>
      </c>
      <c r="C12" s="9">
        <f>D12+E12+F12</f>
        <v>0.41664561448642334</v>
      </c>
      <c r="D12" s="9">
        <v>0.13138766149370765</v>
      </c>
      <c r="E12" s="9">
        <v>0.28525795299271567</v>
      </c>
      <c r="F12" s="65">
        <v>0</v>
      </c>
    </row>
    <row r="13" spans="1:7" ht="13" x14ac:dyDescent="0.3">
      <c r="A13" s="6"/>
      <c r="B13" s="14" t="s">
        <v>14</v>
      </c>
      <c r="C13" s="10">
        <f>SUM(C11:C12)</f>
        <v>0.71884640038368675</v>
      </c>
      <c r="D13" s="10">
        <f>SUM(D11:D12)</f>
        <v>0.22469860180314066</v>
      </c>
      <c r="E13" s="10">
        <f>SUM(E11:E12)</f>
        <v>0.49414779858054608</v>
      </c>
      <c r="F13" s="66">
        <f>SUM(F11:F12)</f>
        <v>0</v>
      </c>
    </row>
    <row r="14" spans="1:7" ht="13" x14ac:dyDescent="0.3">
      <c r="A14" s="6"/>
      <c r="B14" s="11" t="s">
        <v>8</v>
      </c>
      <c r="C14" s="10">
        <f>SUM(C9:C10,C13)</f>
        <v>1954.9790966022215</v>
      </c>
      <c r="D14" s="10">
        <f>SUM(D9:D10,D13)</f>
        <v>515.8236514284165</v>
      </c>
      <c r="E14" s="10">
        <f>SUM(E9:E10,E13)</f>
        <v>1201.4864158082435</v>
      </c>
      <c r="F14" s="66">
        <f>SUM(F9:F10,F13)</f>
        <v>237.66902936556156</v>
      </c>
    </row>
    <row r="15" spans="1:7" ht="5.15" customHeight="1" x14ac:dyDescent="0.3">
      <c r="A15" s="6"/>
      <c r="B15" s="6"/>
      <c r="C15" s="12"/>
      <c r="D15" s="12"/>
      <c r="E15" s="12"/>
      <c r="F15" s="12"/>
    </row>
    <row r="16" spans="1:7" ht="13" x14ac:dyDescent="0.3">
      <c r="A16" s="6" t="s">
        <v>9</v>
      </c>
      <c r="B16" s="6"/>
      <c r="C16" s="12"/>
      <c r="D16" s="12"/>
      <c r="E16" s="12"/>
      <c r="F16" s="12"/>
    </row>
    <row r="17" spans="1:6" ht="13" x14ac:dyDescent="0.3">
      <c r="A17" s="6"/>
      <c r="B17" s="7" t="s">
        <v>6</v>
      </c>
      <c r="C17" s="8">
        <f>D17+E17+F17</f>
        <v>5.0983986998342097</v>
      </c>
      <c r="D17" s="8">
        <v>0.20664287907743437</v>
      </c>
      <c r="E17" s="8">
        <v>0.42078480243627836</v>
      </c>
      <c r="F17" s="64">
        <v>4.4709710183204967</v>
      </c>
    </row>
    <row r="18" spans="1:6" ht="13" x14ac:dyDescent="0.3">
      <c r="A18" s="6"/>
      <c r="B18" s="7" t="s">
        <v>7</v>
      </c>
      <c r="C18" s="9">
        <f>D18+E18+F18</f>
        <v>69.346037596483114</v>
      </c>
      <c r="D18" s="9">
        <v>13.60773863523219</v>
      </c>
      <c r="E18" s="9">
        <v>2.9196729333318578</v>
      </c>
      <c r="F18" s="65">
        <v>52.818626027919059</v>
      </c>
    </row>
    <row r="19" spans="1:6" ht="13" x14ac:dyDescent="0.3">
      <c r="A19" s="6"/>
      <c r="B19" s="7" t="s">
        <v>12</v>
      </c>
      <c r="C19" s="9">
        <f>D19+E19+F19</f>
        <v>6.4834728788883925E-2</v>
      </c>
      <c r="D19" s="9">
        <v>3.7101984043012723E-2</v>
      </c>
      <c r="E19" s="9">
        <v>0</v>
      </c>
      <c r="F19" s="65">
        <v>2.7732744745871205E-2</v>
      </c>
    </row>
    <row r="20" spans="1:6" ht="13" x14ac:dyDescent="0.3">
      <c r="A20" s="6"/>
      <c r="B20" s="14" t="s">
        <v>13</v>
      </c>
      <c r="C20" s="9">
        <f>D20+E20+F20</f>
        <v>0.1224567391441379</v>
      </c>
      <c r="D20" s="9">
        <v>7.9436214929472226E-2</v>
      </c>
      <c r="E20" s="9">
        <v>0</v>
      </c>
      <c r="F20" s="65">
        <v>4.3020524214665679E-2</v>
      </c>
    </row>
    <row r="21" spans="1:6" ht="13" x14ac:dyDescent="0.3">
      <c r="A21" s="6"/>
      <c r="B21" s="14" t="s">
        <v>14</v>
      </c>
      <c r="C21" s="10">
        <f>SUM(C19:C20)</f>
        <v>0.18729146793302182</v>
      </c>
      <c r="D21" s="10">
        <f>SUM(D19:D20)</f>
        <v>0.11653819897248495</v>
      </c>
      <c r="E21" s="10">
        <f>SUM(E19:E20)</f>
        <v>0</v>
      </c>
      <c r="F21" s="66">
        <f>SUM(F19:F20)</f>
        <v>7.075326896053688E-2</v>
      </c>
    </row>
    <row r="22" spans="1:6" ht="13" x14ac:dyDescent="0.3">
      <c r="A22" s="6"/>
      <c r="B22" s="11" t="s">
        <v>8</v>
      </c>
      <c r="C22" s="10">
        <f>SUM(C17:C18,C21)</f>
        <v>74.631727764250343</v>
      </c>
      <c r="D22" s="10">
        <f>SUM(D17:D18,D21)</f>
        <v>13.930919713282108</v>
      </c>
      <c r="E22" s="10">
        <f>SUM(E17:E18,E21)</f>
        <v>3.340457735768136</v>
      </c>
      <c r="F22" s="66">
        <f>SUM(F17:F18,F21)</f>
        <v>57.360350315200094</v>
      </c>
    </row>
    <row r="23" spans="1:6" ht="5.15" customHeight="1" x14ac:dyDescent="0.3">
      <c r="A23" s="6"/>
      <c r="B23" s="6"/>
      <c r="C23" s="12"/>
      <c r="D23" s="12"/>
      <c r="E23" s="12"/>
      <c r="F23" s="12"/>
    </row>
    <row r="24" spans="1:6" ht="13" x14ac:dyDescent="0.3">
      <c r="A24" s="52" t="s">
        <v>56</v>
      </c>
      <c r="B24" s="6"/>
      <c r="C24" s="12"/>
      <c r="D24" s="12"/>
      <c r="E24" s="12"/>
      <c r="F24" s="12"/>
    </row>
    <row r="25" spans="1:6" ht="13" x14ac:dyDescent="0.3">
      <c r="A25" s="6"/>
      <c r="B25" s="7" t="s">
        <v>6</v>
      </c>
      <c r="C25" s="8">
        <f>D25+E25+F25</f>
        <v>1962.0929697835916</v>
      </c>
      <c r="D25" s="8">
        <v>7.8984150471781804</v>
      </c>
      <c r="E25" s="8">
        <v>15.062744452749557</v>
      </c>
      <c r="F25" s="64">
        <v>1939.1318102836638</v>
      </c>
    </row>
    <row r="26" spans="1:6" ht="13" x14ac:dyDescent="0.3">
      <c r="A26" s="6"/>
      <c r="B26" s="7" t="s">
        <v>7</v>
      </c>
      <c r="C26" s="9">
        <f>D26+E26+F26</f>
        <v>312.27431446085762</v>
      </c>
      <c r="D26" s="9">
        <v>1.4515421692067769</v>
      </c>
      <c r="E26" s="9">
        <v>5.6627318372491642</v>
      </c>
      <c r="F26" s="65">
        <v>305.16004045440167</v>
      </c>
    </row>
    <row r="27" spans="1:6" ht="13" x14ac:dyDescent="0.3">
      <c r="A27" s="6"/>
      <c r="B27" s="7" t="s">
        <v>12</v>
      </c>
      <c r="C27" s="9">
        <f>D27+E27+F27</f>
        <v>0.83656744244495629</v>
      </c>
      <c r="D27" s="9">
        <v>3.5361159297304379E-2</v>
      </c>
      <c r="E27" s="9">
        <v>6.0505380087054098E-2</v>
      </c>
      <c r="F27" s="65">
        <v>0.74070090306059777</v>
      </c>
    </row>
    <row r="28" spans="1:6" ht="13" x14ac:dyDescent="0.3">
      <c r="A28" s="6"/>
      <c r="B28" s="14" t="s">
        <v>13</v>
      </c>
      <c r="C28" s="9">
        <f>D28+E28+F28</f>
        <v>5.2889446190903797</v>
      </c>
      <c r="D28" s="9">
        <v>1.6865591675203614E-2</v>
      </c>
      <c r="E28" s="9">
        <v>0.2005572279741048</v>
      </c>
      <c r="F28" s="65">
        <v>5.0715217994410713</v>
      </c>
    </row>
    <row r="29" spans="1:6" ht="12.75" customHeight="1" x14ac:dyDescent="0.3">
      <c r="A29" s="6"/>
      <c r="B29" s="14" t="s">
        <v>14</v>
      </c>
      <c r="C29" s="10">
        <f>SUM(C27:C28)</f>
        <v>6.1255120615353356</v>
      </c>
      <c r="D29" s="10">
        <f>SUM(D27:D28)</f>
        <v>5.2226750972507993E-2</v>
      </c>
      <c r="E29" s="10">
        <f>SUM(E27:E28)</f>
        <v>0.26106260806115889</v>
      </c>
      <c r="F29" s="66">
        <f>SUM(F27:F28)</f>
        <v>5.8122227025016695</v>
      </c>
    </row>
    <row r="30" spans="1:6" ht="13" x14ac:dyDescent="0.3">
      <c r="A30" s="6"/>
      <c r="B30" s="11" t="s">
        <v>8</v>
      </c>
      <c r="C30" s="10">
        <f>SUM(C25:C26,C29)</f>
        <v>2280.4927963059845</v>
      </c>
      <c r="D30" s="10">
        <f>SUM(D25:D26,D29)</f>
        <v>9.4021839673574661</v>
      </c>
      <c r="E30" s="10">
        <f>SUM(E25:E26,E29)</f>
        <v>20.98653889805988</v>
      </c>
      <c r="F30" s="66">
        <f>SUM(F25:F26,F29)</f>
        <v>2250.1040734405669</v>
      </c>
    </row>
    <row r="31" spans="1:6" ht="5.15" customHeight="1" x14ac:dyDescent="0.3">
      <c r="A31" s="6"/>
      <c r="B31" s="6"/>
      <c r="C31" s="12"/>
      <c r="D31" s="12"/>
      <c r="E31" s="12"/>
      <c r="F31" s="12"/>
    </row>
    <row r="32" spans="1:6" ht="13" x14ac:dyDescent="0.3">
      <c r="A32" s="6" t="s">
        <v>10</v>
      </c>
      <c r="B32" s="6"/>
      <c r="C32" s="12"/>
      <c r="D32" s="12"/>
      <c r="E32" s="12"/>
      <c r="F32" s="12"/>
    </row>
    <row r="33" spans="1:6" ht="13" x14ac:dyDescent="0.3">
      <c r="A33" s="6"/>
      <c r="B33" s="7" t="s">
        <v>7</v>
      </c>
      <c r="C33" s="8">
        <f>D33+E33+F33</f>
        <v>15.407867700955553</v>
      </c>
      <c r="D33" s="8">
        <v>0.14627798872823253</v>
      </c>
      <c r="E33" s="8">
        <v>4.1571409686092817</v>
      </c>
      <c r="F33" s="64">
        <v>11.10444874361804</v>
      </c>
    </row>
    <row r="34" spans="1:6" ht="13" x14ac:dyDescent="0.3">
      <c r="A34" s="6"/>
      <c r="B34" s="7" t="s">
        <v>12</v>
      </c>
      <c r="C34" s="9">
        <f>D34+E34+F34</f>
        <v>1.5312211100018582</v>
      </c>
      <c r="D34" s="9">
        <v>0.58677076263580885</v>
      </c>
      <c r="E34" s="9">
        <v>0.94445034736604938</v>
      </c>
      <c r="F34" s="65">
        <v>0</v>
      </c>
    </row>
    <row r="35" spans="1:6" ht="13" x14ac:dyDescent="0.3">
      <c r="A35" s="6"/>
      <c r="B35" s="14" t="s">
        <v>13</v>
      </c>
      <c r="C35" s="9">
        <f>D35+E35+F35</f>
        <v>9.6975755874724712</v>
      </c>
      <c r="D35" s="9">
        <v>1.3867342695456277</v>
      </c>
      <c r="E35" s="9">
        <v>5.7231626875454316</v>
      </c>
      <c r="F35" s="65">
        <v>2.5876786303814105</v>
      </c>
    </row>
    <row r="36" spans="1:6" ht="13" x14ac:dyDescent="0.3">
      <c r="A36" s="6"/>
      <c r="B36" s="14" t="s">
        <v>14</v>
      </c>
      <c r="C36" s="10">
        <f>SUM(C34:C35)</f>
        <v>11.22879669747433</v>
      </c>
      <c r="D36" s="10">
        <f>SUM(D34:D35)</f>
        <v>1.9735050321814365</v>
      </c>
      <c r="E36" s="10">
        <f>SUM(E34:E35)</f>
        <v>6.6676130349114811</v>
      </c>
      <c r="F36" s="66">
        <f>SUM(F34:F35)</f>
        <v>2.5876786303814105</v>
      </c>
    </row>
    <row r="37" spans="1:6" ht="13" x14ac:dyDescent="0.3">
      <c r="A37" s="6"/>
      <c r="B37" s="11" t="s">
        <v>8</v>
      </c>
      <c r="C37" s="10">
        <f>SUM(C32:C33,C36)</f>
        <v>26.636664398429883</v>
      </c>
      <c r="D37" s="10">
        <f>SUM(D32:D33,D36)</f>
        <v>2.1197830209096691</v>
      </c>
      <c r="E37" s="10">
        <f>SUM(E32:E33,E36)</f>
        <v>10.824754003520763</v>
      </c>
      <c r="F37" s="66">
        <f>SUM(F32:F33,F36)</f>
        <v>13.692127373999451</v>
      </c>
    </row>
    <row r="38" spans="1:6" ht="5.15" customHeight="1" x14ac:dyDescent="0.3">
      <c r="A38" s="6"/>
      <c r="B38" s="11"/>
      <c r="C38" s="12"/>
      <c r="D38" s="12"/>
      <c r="E38" s="12"/>
      <c r="F38" s="12"/>
    </row>
    <row r="39" spans="1:6" ht="13" x14ac:dyDescent="0.3">
      <c r="A39" s="6" t="s">
        <v>11</v>
      </c>
      <c r="B39" s="11"/>
      <c r="C39" s="12"/>
      <c r="D39" s="12"/>
      <c r="E39" s="12"/>
      <c r="F39" s="12"/>
    </row>
    <row r="40" spans="1:6" ht="13" x14ac:dyDescent="0.3">
      <c r="A40" s="6"/>
      <c r="B40" s="7" t="s">
        <v>6</v>
      </c>
      <c r="C40" s="8">
        <f>D40+E40+F40</f>
        <v>29.505049513593207</v>
      </c>
      <c r="D40" s="8">
        <v>5.5423795126460265</v>
      </c>
      <c r="E40" s="8">
        <v>21.682242686231568</v>
      </c>
      <c r="F40" s="64">
        <v>2.2804273147156136</v>
      </c>
    </row>
    <row r="41" spans="1:6" ht="13" x14ac:dyDescent="0.3">
      <c r="A41" s="6"/>
      <c r="B41" s="7" t="s">
        <v>7</v>
      </c>
      <c r="C41" s="9">
        <f>D41+E41+F41</f>
        <v>3.3603371341123913</v>
      </c>
      <c r="D41" s="9">
        <v>0.95744905520461598</v>
      </c>
      <c r="E41" s="9">
        <v>2.4028880789077753</v>
      </c>
      <c r="F41" s="65">
        <v>0</v>
      </c>
    </row>
    <row r="42" spans="1:6" ht="13" x14ac:dyDescent="0.3">
      <c r="A42" s="6"/>
      <c r="B42" s="7" t="s">
        <v>12</v>
      </c>
      <c r="C42" s="9">
        <f>D42+E42+F42</f>
        <v>0.35611643117701758</v>
      </c>
      <c r="D42" s="9">
        <v>6.6698735360521941E-2</v>
      </c>
      <c r="E42" s="9">
        <v>0.28941769581649562</v>
      </c>
      <c r="F42" s="65">
        <v>0</v>
      </c>
    </row>
    <row r="43" spans="1:6" ht="13" x14ac:dyDescent="0.3">
      <c r="A43" s="6"/>
      <c r="B43" s="14" t="s">
        <v>13</v>
      </c>
      <c r="C43" s="9">
        <f>D43+E43+F43</f>
        <v>0.88824030734418424</v>
      </c>
      <c r="D43" s="9">
        <v>0.30828563756262922</v>
      </c>
      <c r="E43" s="9">
        <v>0.57995466978155508</v>
      </c>
      <c r="F43" s="65">
        <v>0</v>
      </c>
    </row>
    <row r="44" spans="1:6" ht="13" x14ac:dyDescent="0.3">
      <c r="A44" s="6"/>
      <c r="B44" s="14" t="s">
        <v>14</v>
      </c>
      <c r="C44" s="10">
        <f>SUM(C42:C43)</f>
        <v>1.2443567385212018</v>
      </c>
      <c r="D44" s="10">
        <f>SUM(D42:D43)</f>
        <v>0.37498437292315118</v>
      </c>
      <c r="E44" s="10">
        <f>SUM(E42:E43)</f>
        <v>0.86937236559805076</v>
      </c>
      <c r="F44" s="66">
        <f>SUM(F42:F43)</f>
        <v>0</v>
      </c>
    </row>
    <row r="45" spans="1:6" ht="13" x14ac:dyDescent="0.3">
      <c r="A45" s="6"/>
      <c r="B45" s="11" t="s">
        <v>8</v>
      </c>
      <c r="C45" s="10">
        <f>SUM(C40:C41,C44)</f>
        <v>34.109743386226803</v>
      </c>
      <c r="D45" s="10">
        <f>SUM(D40:D41,D44)</f>
        <v>6.8748129407737935</v>
      </c>
      <c r="E45" s="10">
        <f>SUM(E40:E41,E44)</f>
        <v>24.954503130737393</v>
      </c>
      <c r="F45" s="66">
        <f>SUM(F40:F41,F44)</f>
        <v>2.2804273147156136</v>
      </c>
    </row>
    <row r="46" spans="1:6" ht="5.15" customHeight="1" x14ac:dyDescent="0.3">
      <c r="A46" s="6"/>
      <c r="B46" s="6"/>
      <c r="C46" s="12"/>
      <c r="D46" s="12"/>
      <c r="E46" s="12"/>
      <c r="F46" s="12"/>
    </row>
    <row r="47" spans="1:6" ht="13.5" thickBot="1" x14ac:dyDescent="0.35">
      <c r="A47" s="6"/>
      <c r="B47" s="11" t="s">
        <v>15</v>
      </c>
      <c r="C47" s="13">
        <f>SUM(C14,C22,C30,C37,C45)</f>
        <v>4370.8500284571137</v>
      </c>
      <c r="D47" s="13">
        <f>SUM(D14,D22,D30,D37,D45)</f>
        <v>548.15135107073968</v>
      </c>
      <c r="E47" s="13">
        <f>SUM(E14,E22,E30,E37,E45)</f>
        <v>1261.5926695763296</v>
      </c>
      <c r="F47" s="13">
        <f>SUM(F14,F22,F30,F37,F45)</f>
        <v>2561.106007810044</v>
      </c>
    </row>
    <row r="48" spans="1:6" ht="5.15" customHeight="1" thickTop="1" x14ac:dyDescent="0.3">
      <c r="A48" s="6"/>
      <c r="B48" s="11"/>
      <c r="C48" s="12"/>
      <c r="D48" s="12"/>
      <c r="E48" s="12"/>
      <c r="F48" s="12"/>
    </row>
    <row r="49" spans="1:6" ht="13" x14ac:dyDescent="0.3">
      <c r="A49" s="6" t="s">
        <v>57</v>
      </c>
      <c r="B49" s="11"/>
      <c r="C49" s="12"/>
      <c r="D49" s="12"/>
      <c r="E49" s="12"/>
      <c r="F49" s="12"/>
    </row>
    <row r="50" spans="1:6" ht="13" x14ac:dyDescent="0.3">
      <c r="A50" s="6"/>
      <c r="B50" s="7" t="s">
        <v>6</v>
      </c>
      <c r="C50" s="8">
        <f>SUM(C9,C17,C25,C40)</f>
        <v>3902.942270378157</v>
      </c>
      <c r="D50" s="8">
        <f>SUM(D9,D17,D25,D40)</f>
        <v>522.93703739258842</v>
      </c>
      <c r="E50" s="8">
        <f>SUM(E9,E17,E25,E40)</f>
        <v>1197.5179567019045</v>
      </c>
      <c r="F50" s="64">
        <f>SUM(F9,F17,F25,F40)</f>
        <v>2182.487276283664</v>
      </c>
    </row>
    <row r="51" spans="1:6" ht="13" x14ac:dyDescent="0.3">
      <c r="A51" s="6"/>
      <c r="B51" s="7" t="s">
        <v>7</v>
      </c>
      <c r="C51" s="9">
        <f t="shared" ref="C51:F54" si="0">SUM(C10,C18,C26,C33,C41)</f>
        <v>448.40295471310861</v>
      </c>
      <c r="D51" s="9">
        <f t="shared" si="0"/>
        <v>22.472360721298486</v>
      </c>
      <c r="E51" s="9">
        <f t="shared" si="0"/>
        <v>55.782517067273631</v>
      </c>
      <c r="F51" s="65">
        <f t="shared" si="0"/>
        <v>370.1480769245365</v>
      </c>
    </row>
    <row r="52" spans="1:6" ht="13" x14ac:dyDescent="0.3">
      <c r="A52" s="6"/>
      <c r="B52" s="7" t="s">
        <v>12</v>
      </c>
      <c r="C52" s="9">
        <f t="shared" si="0"/>
        <v>3.0909404983099797</v>
      </c>
      <c r="D52" s="9">
        <f t="shared" si="0"/>
        <v>0.81924358164608091</v>
      </c>
      <c r="E52" s="9">
        <f t="shared" si="0"/>
        <v>1.5032632688574294</v>
      </c>
      <c r="F52" s="65">
        <f t="shared" si="0"/>
        <v>0.76843364780646894</v>
      </c>
    </row>
    <row r="53" spans="1:6" ht="13" x14ac:dyDescent="0.3">
      <c r="A53" s="6"/>
      <c r="B53" s="14" t="s">
        <v>13</v>
      </c>
      <c r="C53" s="9">
        <f t="shared" si="0"/>
        <v>16.413862867537595</v>
      </c>
      <c r="D53" s="9">
        <f t="shared" si="0"/>
        <v>1.9227093752066404</v>
      </c>
      <c r="E53" s="9">
        <f t="shared" si="0"/>
        <v>6.7889325382938077</v>
      </c>
      <c r="F53" s="65">
        <f t="shared" si="0"/>
        <v>7.7022209540371476</v>
      </c>
    </row>
    <row r="54" spans="1:6" ht="13" x14ac:dyDescent="0.3">
      <c r="A54" s="6"/>
      <c r="B54" s="14" t="s">
        <v>14</v>
      </c>
      <c r="C54" s="10">
        <f t="shared" si="0"/>
        <v>19.504803365847575</v>
      </c>
      <c r="D54" s="10">
        <f t="shared" si="0"/>
        <v>2.741952956852721</v>
      </c>
      <c r="E54" s="10">
        <f t="shared" si="0"/>
        <v>8.2921958071512378</v>
      </c>
      <c r="F54" s="66">
        <f t="shared" si="0"/>
        <v>8.4706546018436164</v>
      </c>
    </row>
    <row r="55" spans="1:6" ht="13" x14ac:dyDescent="0.3">
      <c r="A55" s="6"/>
      <c r="B55" s="11" t="s">
        <v>8</v>
      </c>
      <c r="C55" s="10">
        <f>SUM(C50:C51,C54)</f>
        <v>4370.8500284571137</v>
      </c>
      <c r="D55" s="10">
        <f>SUM(D50:D51,D54)</f>
        <v>548.15135107073968</v>
      </c>
      <c r="E55" s="10">
        <f>SUM(E50:E51,E54)</f>
        <v>1261.5926695763294</v>
      </c>
      <c r="F55" s="66">
        <f>SUM(F50:F51,F54)</f>
        <v>2561.106007810044</v>
      </c>
    </row>
    <row r="56" spans="1:6" ht="13" hidden="1" x14ac:dyDescent="0.3">
      <c r="A56" s="6"/>
      <c r="B56" s="11"/>
      <c r="C56" s="12"/>
      <c r="D56" s="12"/>
      <c r="E56" s="12"/>
      <c r="F56" s="12"/>
    </row>
    <row r="57" spans="1:6" hidden="1" x14ac:dyDescent="0.25">
      <c r="B57" s="56" t="s">
        <v>43</v>
      </c>
      <c r="C57" s="55">
        <v>0</v>
      </c>
      <c r="D57" s="55">
        <v>1.7053025658242404E-13</v>
      </c>
      <c r="E57" s="55">
        <v>0</v>
      </c>
      <c r="F57" s="55">
        <v>0</v>
      </c>
    </row>
    <row r="58" spans="1:6" hidden="1" x14ac:dyDescent="0.25">
      <c r="B58" s="56" t="s">
        <v>43</v>
      </c>
      <c r="C58" s="55">
        <f>C47-'Table 2.2'!C41</f>
        <v>0</v>
      </c>
      <c r="D58" s="55">
        <f>D47-'Table 2.2'!D41</f>
        <v>0</v>
      </c>
      <c r="E58" s="55">
        <f>E47-'Table 2.2'!E41</f>
        <v>0</v>
      </c>
      <c r="F58" s="55">
        <f>F47-'Table 2.2'!F41</f>
        <v>0</v>
      </c>
    </row>
    <row r="59" spans="1:6" hidden="1" x14ac:dyDescent="0.25">
      <c r="C59" s="55">
        <f>C47-'Table 2.1'!Q42</f>
        <v>0</v>
      </c>
      <c r="D59" s="55">
        <f>D47-'Table 2.1'!Q39</f>
        <v>0</v>
      </c>
      <c r="E59" s="55">
        <f>E47-'Table 2.1'!Q40</f>
        <v>0</v>
      </c>
      <c r="F59" s="55">
        <f>F47-'Table 2.1'!Q41</f>
        <v>0</v>
      </c>
    </row>
    <row r="60" spans="1:6" ht="5.15" customHeight="1" x14ac:dyDescent="0.25"/>
  </sheetData>
  <mergeCells count="1">
    <mergeCell ref="D5:F5"/>
  </mergeCells>
  <phoneticPr fontId="0" type="noConversion"/>
  <printOptions horizontalCentered="1"/>
  <pageMargins left="0.75" right="0.75" top="1" bottom="1" header="0.5" footer="0.5"/>
  <pageSetup scale="70" firstPageNumber="40" orientation="landscape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4:D8"/>
  <sheetViews>
    <sheetView zoomScale="70" workbookViewId="0"/>
  </sheetViews>
  <sheetFormatPr defaultRowHeight="12.5" x14ac:dyDescent="0.25"/>
  <cols>
    <col min="4" max="4" width="13.08984375" bestFit="1" customWidth="1"/>
  </cols>
  <sheetData>
    <row r="4" spans="3:4" x14ac:dyDescent="0.25">
      <c r="C4" s="32" t="s">
        <v>33</v>
      </c>
      <c r="D4" s="33" t="s">
        <v>34</v>
      </c>
    </row>
    <row r="5" spans="3:4" x14ac:dyDescent="0.25">
      <c r="C5" s="34">
        <v>1</v>
      </c>
      <c r="D5" s="35"/>
    </row>
    <row r="6" spans="3:4" x14ac:dyDescent="0.25">
      <c r="C6" s="34">
        <v>2</v>
      </c>
      <c r="D6" s="35">
        <f>SUM('Table 2.1'!B44:S47)</f>
        <v>0</v>
      </c>
    </row>
    <row r="7" spans="3:4" x14ac:dyDescent="0.25">
      <c r="C7" s="34">
        <v>3</v>
      </c>
      <c r="D7" s="35">
        <f>SUM('Table 2.2'!C43:F45)</f>
        <v>5.1159076974727213E-13</v>
      </c>
    </row>
    <row r="8" spans="3:4" x14ac:dyDescent="0.25">
      <c r="C8" s="36">
        <v>4</v>
      </c>
      <c r="D8" s="37">
        <f>SUM('Table 2.3'!C57:F59)</f>
        <v>1.7053025658242404E-13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Table 2.1</vt:lpstr>
      <vt:lpstr>Table 2.2</vt:lpstr>
      <vt:lpstr>Table 2.3</vt:lpstr>
      <vt:lpstr>checksum</vt:lpstr>
      <vt:lpstr>'Table 2.1'!Print_Area</vt:lpstr>
      <vt:lpstr>'Table 2.2'!Print_Area</vt:lpstr>
      <vt:lpstr>'Table 2.3'!Print_Area</vt:lpstr>
    </vt:vector>
  </TitlesOfParts>
  <Company>Christensen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stcutting</dc:creator>
  <cp:lastModifiedBy>Evans, Michelle A - Memphis, TN</cp:lastModifiedBy>
  <cp:lastPrinted>2006-03-22T22:07:23Z</cp:lastPrinted>
  <dcterms:created xsi:type="dcterms:W3CDTF">2005-01-19T20:56:38Z</dcterms:created>
  <dcterms:modified xsi:type="dcterms:W3CDTF">2023-12-18T15:15:22Z</dcterms:modified>
</cp:coreProperties>
</file>